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M:\ABAS-Non-Listed\- Non Listed Client Folder\Stone One Public Company Limited\Stone One Public Company Limited_June23'Q2\"/>
    </mc:Choice>
  </mc:AlternateContent>
  <xr:revisionPtr revIDLastSave="0" documentId="13_ncr:1_{75B8F19F-E8B4-415E-88D0-D8BD641FFFFD}" xr6:coauthVersionLast="47" xr6:coauthVersionMax="47" xr10:uidLastSave="{00000000-0000-0000-0000-000000000000}"/>
  <bookViews>
    <workbookView xWindow="-120" yWindow="-120" windowWidth="21840" windowHeight="13140" activeTab="5" xr2:uid="{00000000-000D-0000-FFFF-FFFF00000000}"/>
  </bookViews>
  <sheets>
    <sheet name="2-4" sheetId="1" r:id="rId1"/>
    <sheet name="5(3M)" sheetId="2" r:id="rId2"/>
    <sheet name="6(6M)" sheetId="6" r:id="rId3"/>
    <sheet name="7" sheetId="3" r:id="rId4"/>
    <sheet name="8" sheetId="4" r:id="rId5"/>
    <sheet name="9-10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0" i="5" l="1"/>
  <c r="F80" i="5"/>
  <c r="J95" i="5"/>
  <c r="H95" i="5"/>
  <c r="I42" i="1" l="1"/>
  <c r="G42" i="1"/>
  <c r="H80" i="5"/>
  <c r="L95" i="5" l="1"/>
  <c r="F95" i="5"/>
  <c r="J80" i="5"/>
  <c r="M81" i="1" l="1"/>
  <c r="P20" i="4"/>
  <c r="G81" i="1" l="1"/>
  <c r="A3" i="5"/>
  <c r="A58" i="5" s="1"/>
  <c r="A3" i="4"/>
  <c r="A3" i="3"/>
  <c r="L45" i="2"/>
  <c r="L29" i="2"/>
  <c r="L20" i="2"/>
  <c r="L15" i="2"/>
  <c r="L22" i="2" s="1"/>
  <c r="L25" i="2" s="1"/>
  <c r="L31" i="2" s="1"/>
  <c r="L34" i="2" s="1"/>
  <c r="L37" i="2" s="1"/>
  <c r="H45" i="2"/>
  <c r="H29" i="2"/>
  <c r="H20" i="2"/>
  <c r="H15" i="2"/>
  <c r="L45" i="6"/>
  <c r="L29" i="6"/>
  <c r="L20" i="6"/>
  <c r="L15" i="6"/>
  <c r="L22" i="6" s="1"/>
  <c r="L25" i="6" s="1"/>
  <c r="H45" i="6"/>
  <c r="H29" i="6"/>
  <c r="H20" i="6"/>
  <c r="H15" i="6"/>
  <c r="H22" i="6" s="1"/>
  <c r="H25" i="6" s="1"/>
  <c r="L22" i="4"/>
  <c r="J22" i="4"/>
  <c r="H22" i="4"/>
  <c r="F22" i="4"/>
  <c r="N22" i="4"/>
  <c r="P19" i="4"/>
  <c r="L22" i="3"/>
  <c r="J22" i="3"/>
  <c r="H22" i="3"/>
  <c r="F22" i="3"/>
  <c r="N22" i="3"/>
  <c r="P19" i="3"/>
  <c r="L47" i="2" l="1"/>
  <c r="L52" i="2"/>
  <c r="L31" i="6"/>
  <c r="L34" i="6" s="1"/>
  <c r="L13" i="5" s="1"/>
  <c r="L26" i="5" s="1"/>
  <c r="L37" i="5" s="1"/>
  <c r="L40" i="5" s="1"/>
  <c r="L97" i="5" s="1"/>
  <c r="L100" i="5" s="1"/>
  <c r="H31" i="6"/>
  <c r="H34" i="6" s="1"/>
  <c r="H13" i="5" s="1"/>
  <c r="H26" i="5" s="1"/>
  <c r="H37" i="5" s="1"/>
  <c r="H40" i="5" s="1"/>
  <c r="H97" i="5" s="1"/>
  <c r="H100" i="5" s="1"/>
  <c r="H22" i="2"/>
  <c r="H25" i="2" s="1"/>
  <c r="H31" i="2" s="1"/>
  <c r="H34" i="2" s="1"/>
  <c r="H37" i="2" s="1"/>
  <c r="H52" i="2" s="1"/>
  <c r="P22" i="4"/>
  <c r="P20" i="3"/>
  <c r="P22" i="3" s="1"/>
  <c r="I25" i="1"/>
  <c r="H47" i="2" l="1"/>
  <c r="H37" i="6"/>
  <c r="H52" i="6" s="1"/>
  <c r="L37" i="6"/>
  <c r="L52" i="6" s="1"/>
  <c r="J29" i="2"/>
  <c r="L47" i="6" l="1"/>
  <c r="H47" i="6"/>
  <c r="P13" i="3" l="1"/>
  <c r="P12" i="3"/>
  <c r="P13" i="4"/>
  <c r="P12" i="4"/>
  <c r="J45" i="6" l="1"/>
  <c r="F45" i="6"/>
  <c r="G90" i="1"/>
  <c r="A57" i="6" l="1"/>
  <c r="J29" i="6"/>
  <c r="F29" i="6"/>
  <c r="J20" i="6"/>
  <c r="F20" i="6"/>
  <c r="J15" i="6"/>
  <c r="F15" i="6"/>
  <c r="A56" i="5"/>
  <c r="L16" i="4"/>
  <c r="J16" i="4"/>
  <c r="H16" i="4"/>
  <c r="F16" i="4"/>
  <c r="L16" i="3"/>
  <c r="J16" i="3"/>
  <c r="H16" i="3"/>
  <c r="F16" i="3"/>
  <c r="A57" i="2"/>
  <c r="A32" i="4" s="1"/>
  <c r="J45" i="2"/>
  <c r="F45" i="2"/>
  <c r="F29" i="2"/>
  <c r="J20" i="2"/>
  <c r="F20" i="2"/>
  <c r="J15" i="2"/>
  <c r="F15" i="2"/>
  <c r="A165" i="1"/>
  <c r="M143" i="1"/>
  <c r="I143" i="1"/>
  <c r="A113" i="1"/>
  <c r="A111" i="1"/>
  <c r="A110" i="1"/>
  <c r="M90" i="1"/>
  <c r="K90" i="1"/>
  <c r="I90" i="1"/>
  <c r="K81" i="1"/>
  <c r="I81" i="1"/>
  <c r="A58" i="1"/>
  <c r="A56" i="1"/>
  <c r="M42" i="1"/>
  <c r="K42" i="1"/>
  <c r="M25" i="1"/>
  <c r="K25" i="1"/>
  <c r="G25" i="1"/>
  <c r="F22" i="2" l="1"/>
  <c r="F25" i="2" s="1"/>
  <c r="J22" i="6"/>
  <c r="J25" i="6" s="1"/>
  <c r="J31" i="6" s="1"/>
  <c r="J34" i="6" s="1"/>
  <c r="F22" i="6"/>
  <c r="F25" i="6" s="1"/>
  <c r="F31" i="6" s="1"/>
  <c r="F34" i="6" s="1"/>
  <c r="J22" i="2"/>
  <c r="J25" i="2" s="1"/>
  <c r="J31" i="2" s="1"/>
  <c r="J34" i="2" s="1"/>
  <c r="I92" i="1"/>
  <c r="I145" i="1" s="1"/>
  <c r="K92" i="1"/>
  <c r="M92" i="1"/>
  <c r="M145" i="1" s="1"/>
  <c r="M44" i="1"/>
  <c r="G44" i="1"/>
  <c r="I44" i="1"/>
  <c r="K44" i="1"/>
  <c r="G92" i="1"/>
  <c r="A32" i="3"/>
  <c r="A55" i="5" s="1"/>
  <c r="A112" i="5" s="1"/>
  <c r="F37" i="6" l="1"/>
  <c r="F52" i="6" s="1"/>
  <c r="F13" i="5"/>
  <c r="J37" i="6"/>
  <c r="J52" i="6" s="1"/>
  <c r="J13" i="5"/>
  <c r="F31" i="2"/>
  <c r="F34" i="2" s="1"/>
  <c r="F37" i="2" s="1"/>
  <c r="F52" i="2" s="1"/>
  <c r="J37" i="2"/>
  <c r="J52" i="2" s="1"/>
  <c r="J26" i="5" l="1"/>
  <c r="J37" i="5" s="1"/>
  <c r="F26" i="5"/>
  <c r="F47" i="6"/>
  <c r="N16" i="4"/>
  <c r="P14" i="4"/>
  <c r="P16" i="4" s="1"/>
  <c r="J47" i="6"/>
  <c r="F47" i="2"/>
  <c r="J47" i="2"/>
  <c r="F37" i="5" l="1"/>
  <c r="F40" i="5" s="1"/>
  <c r="F97" i="5" s="1"/>
  <c r="F100" i="5" s="1"/>
  <c r="J40" i="5"/>
  <c r="J97" i="5" s="1"/>
  <c r="J100" i="5" s="1"/>
  <c r="P14" i="3"/>
  <c r="P16" i="3" s="1"/>
  <c r="N16" i="3"/>
  <c r="K143" i="1" l="1"/>
  <c r="K145" i="1" s="1"/>
  <c r="G143" i="1"/>
  <c r="G145" i="1" s="1"/>
</calcChain>
</file>

<file path=xl/sharedStrings.xml><?xml version="1.0" encoding="utf-8"?>
<sst xmlns="http://schemas.openxmlformats.org/spreadsheetml/2006/main" count="392" uniqueCount="186">
  <si>
    <t>Stone One Public Company Limited</t>
  </si>
  <si>
    <t>Statement of Financial Position</t>
  </si>
  <si>
    <t>Consolidated</t>
  </si>
  <si>
    <t>Seperate</t>
  </si>
  <si>
    <t>financial information</t>
  </si>
  <si>
    <t>(Unaudited)</t>
  </si>
  <si>
    <t>(Audited)</t>
  </si>
  <si>
    <t>Notes</t>
  </si>
  <si>
    <t>2022</t>
  </si>
  <si>
    <t>Assets</t>
  </si>
  <si>
    <t>Current assets</t>
  </si>
  <si>
    <t>Cash and cash equivalents</t>
  </si>
  <si>
    <t>Financial assets measured at amortised cost</t>
  </si>
  <si>
    <t>Trade and other receivables, net</t>
  </si>
  <si>
    <t>- Current portion</t>
  </si>
  <si>
    <t>Inventories, net</t>
  </si>
  <si>
    <t>Other current assets</t>
  </si>
  <si>
    <t>Total current assets</t>
  </si>
  <si>
    <t>Non-current assets</t>
  </si>
  <si>
    <t>Restricted deposits at financial institutions</t>
  </si>
  <si>
    <t>Deposits at financial institutions used as collateral</t>
  </si>
  <si>
    <t>Investment property, net</t>
  </si>
  <si>
    <t>Property, plant and equipment, net</t>
  </si>
  <si>
    <t>Right-of-use assets, net</t>
  </si>
  <si>
    <t>Intangible assets, net</t>
  </si>
  <si>
    <t>Deferred tax assets, net</t>
  </si>
  <si>
    <t>Other non-current assets</t>
  </si>
  <si>
    <t>Total non-current assets</t>
  </si>
  <si>
    <t>Total assets</t>
  </si>
  <si>
    <t>Liabilities and equity</t>
  </si>
  <si>
    <t>Current liabilities</t>
  </si>
  <si>
    <t>Trade and other payables</t>
  </si>
  <si>
    <t>Income tax payable</t>
  </si>
  <si>
    <t>Other current liabilities</t>
  </si>
  <si>
    <t>Total current liabilities</t>
  </si>
  <si>
    <t>Non-current liabilities</t>
  </si>
  <si>
    <t>Employee benefit obligations</t>
  </si>
  <si>
    <t>Total non-current liabilities</t>
  </si>
  <si>
    <t>Total liabilities</t>
  </si>
  <si>
    <t>Equity</t>
  </si>
  <si>
    <t>Share capital</t>
  </si>
  <si>
    <t>Registered share capital</t>
  </si>
  <si>
    <t>Issued and paid-up share capital</t>
  </si>
  <si>
    <t>Share premium</t>
  </si>
  <si>
    <t>Retained earnings</t>
  </si>
  <si>
    <t>Appropriated - Legal reserve</t>
  </si>
  <si>
    <t>Unappropriated</t>
  </si>
  <si>
    <t>Total equity</t>
  </si>
  <si>
    <t>Total liabilities and equity</t>
  </si>
  <si>
    <t>Statement of Comprehensive Income</t>
  </si>
  <si>
    <t>Management fee</t>
  </si>
  <si>
    <t>Management cost</t>
  </si>
  <si>
    <t>Gross profit</t>
  </si>
  <si>
    <t>Other income</t>
  </si>
  <si>
    <t>Profit before expenses</t>
  </si>
  <si>
    <t>Selling expenses</t>
  </si>
  <si>
    <t>Administrative expenses</t>
  </si>
  <si>
    <t>Total expenses</t>
  </si>
  <si>
    <t>Profit before income tax</t>
  </si>
  <si>
    <t>Other comprehensive income :</t>
  </si>
  <si>
    <t>for the period, net of tax</t>
  </si>
  <si>
    <t>Total comprehensive income for the period</t>
  </si>
  <si>
    <t>Basic earnings per share</t>
  </si>
  <si>
    <t>Statement of Changes in Equity</t>
  </si>
  <si>
    <t>Consolidated financial information</t>
  </si>
  <si>
    <t>Issued and</t>
  </si>
  <si>
    <t>Surplus on</t>
  </si>
  <si>
    <t xml:space="preserve"> paid-up</t>
  </si>
  <si>
    <t>Premium on</t>
  </si>
  <si>
    <t>share-based</t>
  </si>
  <si>
    <t>Appropriated</t>
  </si>
  <si>
    <t>share capital</t>
  </si>
  <si>
    <t>payment</t>
  </si>
  <si>
    <t>legal reserve</t>
  </si>
  <si>
    <t>Opening balance as at 1 January 2022</t>
  </si>
  <si>
    <t>-</t>
  </si>
  <si>
    <t>Separate financial information</t>
  </si>
  <si>
    <t>Cash flows from operating activities</t>
  </si>
  <si>
    <t>- Depreciation</t>
  </si>
  <si>
    <t>- Amortisation</t>
  </si>
  <si>
    <t>- Interest income</t>
  </si>
  <si>
    <t>- Finance costs</t>
  </si>
  <si>
    <t xml:space="preserve">Profit from operating activities before </t>
  </si>
  <si>
    <t>changes in working capital</t>
  </si>
  <si>
    <t>Changes in working capital</t>
  </si>
  <si>
    <t>- Trade and other receivables</t>
  </si>
  <si>
    <t xml:space="preserve">- Inventories </t>
  </si>
  <si>
    <t>- Other current assets</t>
  </si>
  <si>
    <t>- Other non-current assets</t>
  </si>
  <si>
    <t>- Trade and other payables</t>
  </si>
  <si>
    <t>- Other current liabilities</t>
  </si>
  <si>
    <t>- Income tax paid</t>
  </si>
  <si>
    <t>Cash flows from investing activities</t>
  </si>
  <si>
    <t>Interest received</t>
  </si>
  <si>
    <t>Cash flows from financing activities</t>
  </si>
  <si>
    <t>financial institutions</t>
  </si>
  <si>
    <t>Interest paid</t>
  </si>
  <si>
    <t>Cash and cash equivalents at the beginning of the period</t>
  </si>
  <si>
    <t>Cash and cash equivalents at the end of the period</t>
  </si>
  <si>
    <t>Supplemental cash flow information</t>
  </si>
  <si>
    <t>Non-cash transaction:</t>
  </si>
  <si>
    <t>Purchase of fixed assets and intangible assets</t>
  </si>
  <si>
    <t>on payable</t>
  </si>
  <si>
    <t>Acquisition of right-of-use assets under lease liabilities</t>
  </si>
  <si>
    <t>- Financial assets measured at amortised cost</t>
  </si>
  <si>
    <t>Earnings per share</t>
  </si>
  <si>
    <t>Note</t>
  </si>
  <si>
    <t xml:space="preserve">Net cash generated from (used in) investing activities </t>
  </si>
  <si>
    <t>- Allowance for expected credit loss (reversal)</t>
  </si>
  <si>
    <t>Investment in a subsidiary</t>
  </si>
  <si>
    <t>Payment for lease liabilities</t>
  </si>
  <si>
    <t>30 June</t>
  </si>
  <si>
    <t>Closing balance as at 30 June 2022</t>
  </si>
  <si>
    <t>Dividend paid</t>
  </si>
  <si>
    <t>31 December</t>
  </si>
  <si>
    <r>
      <t>Statement of Financial Position</t>
    </r>
    <r>
      <rPr>
        <sz val="9"/>
        <color theme="1"/>
        <rFont val="Arial"/>
        <family val="2"/>
      </rPr>
      <t xml:space="preserve"> (continued)</t>
    </r>
  </si>
  <si>
    <r>
      <t xml:space="preserve">Liabilities and equity </t>
    </r>
    <r>
      <rPr>
        <sz val="9"/>
        <color rgb="FF000000"/>
        <rFont val="Arial"/>
        <family val="2"/>
      </rPr>
      <t>(continued)</t>
    </r>
  </si>
  <si>
    <t>to profit or loss</t>
  </si>
  <si>
    <t>Adjustments to reconcile profit before income tax</t>
  </si>
  <si>
    <t>to net cash received (paid) from operating activities</t>
  </si>
  <si>
    <t>Lease liabilities, net</t>
  </si>
  <si>
    <t>Lease liabilities - Current portion, net</t>
  </si>
  <si>
    <t>- (Gain) loss on disposal of fixed assets</t>
  </si>
  <si>
    <t>obligations, net of tax</t>
  </si>
  <si>
    <t>Financial cost</t>
  </si>
  <si>
    <t>Transfer inventory to fixed assets</t>
  </si>
  <si>
    <t>2023</t>
  </si>
  <si>
    <t>For the three-month period ended 30 June 2023</t>
  </si>
  <si>
    <t>For the six-month period ended 30 June 2023</t>
  </si>
  <si>
    <t>As at 30 June 2023</t>
  </si>
  <si>
    <t>Deferred mine rehabilitation costs, net</t>
  </si>
  <si>
    <t>Long-term loans from  financial institutions</t>
  </si>
  <si>
    <t xml:space="preserve"> - Current portion</t>
  </si>
  <si>
    <t>Long-term loans from financial institutions</t>
  </si>
  <si>
    <t>Provision for mine rehabilitation</t>
  </si>
  <si>
    <t>Opening balance as at 1 January 2023</t>
  </si>
  <si>
    <t>Closing balance as at 30 June 2023</t>
  </si>
  <si>
    <t>Long-term loans to a subsidiary</t>
  </si>
  <si>
    <t>Deferred excavation costs, net</t>
  </si>
  <si>
    <t>Liabilities</t>
  </si>
  <si>
    <t>Surplus on share-based payment</t>
  </si>
  <si>
    <t>Total revenue</t>
  </si>
  <si>
    <t xml:space="preserve">Total cost </t>
  </si>
  <si>
    <t>Cost of sales and cost of services</t>
  </si>
  <si>
    <t>Items that will not be reclassified subsequently</t>
  </si>
  <si>
    <t xml:space="preserve">Remeasurements of post-employment benefit </t>
  </si>
  <si>
    <t>Total other comprehensive income (expense)</t>
  </si>
  <si>
    <t>- Employee benefit obligations</t>
  </si>
  <si>
    <t>- Employee benefit obligation paid</t>
  </si>
  <si>
    <t>11,12</t>
  </si>
  <si>
    <r>
      <t>Statements of Cash Flow</t>
    </r>
    <r>
      <rPr>
        <sz val="9"/>
        <color theme="1"/>
        <rFont val="Arial"/>
        <family val="2"/>
      </rPr>
      <t xml:space="preserve"> (continued)</t>
    </r>
  </si>
  <si>
    <t>Statements of Cash Flow</t>
  </si>
  <si>
    <t>Cash and cash equivalents increase (decrease), net</t>
  </si>
  <si>
    <t>Baht</t>
  </si>
  <si>
    <t>Total Equity</t>
  </si>
  <si>
    <t xml:space="preserve">   Ordinary shares, 242,134,600 shares </t>
  </si>
  <si>
    <t xml:space="preserve">   Ordinary shares, 307,134,600 shares </t>
  </si>
  <si>
    <t xml:space="preserve">Short-term loan to a subsidiary </t>
  </si>
  <si>
    <t>17</t>
  </si>
  <si>
    <t>Payment for deposits</t>
  </si>
  <si>
    <t>………………………………………………..</t>
  </si>
  <si>
    <t xml:space="preserve"> (                                                )</t>
  </si>
  <si>
    <t>- Allowance for net realisable value of inventory (reversal)</t>
  </si>
  <si>
    <t>Cash generated from operations</t>
  </si>
  <si>
    <t>Net cash generated from operating activities</t>
  </si>
  <si>
    <t>Proceeds from disposal of fixed assets</t>
  </si>
  <si>
    <t>Payment for purchase of fixed assets</t>
  </si>
  <si>
    <t>Payment for purchase of intangible assets</t>
  </si>
  <si>
    <t>Payment for long-term loans to a subsidiary</t>
  </si>
  <si>
    <t>Net cash generated from (used in) financing activities</t>
  </si>
  <si>
    <t>Revenue from sales and services</t>
  </si>
  <si>
    <t xml:space="preserve">   Ordinary shares, 24,213,460  shares </t>
  </si>
  <si>
    <t xml:space="preserve">  of par Baht 10 each</t>
  </si>
  <si>
    <t xml:space="preserve">  of par Baht 1 each</t>
  </si>
  <si>
    <t xml:space="preserve">The notes to the interim financial statement on pages 11 to 21 are an integral part of this interim financial information.                                                                                        </t>
  </si>
  <si>
    <t>Payment for short-term loan to a subsidiary</t>
  </si>
  <si>
    <t>Proceeds from long-term loans from a subsidiary</t>
  </si>
  <si>
    <t>Short-term loan from financial institutions</t>
  </si>
  <si>
    <t>Proceeds from short-term loan from</t>
  </si>
  <si>
    <t>Payment for short-term loan from</t>
  </si>
  <si>
    <t>Proceeds from long-term loans from</t>
  </si>
  <si>
    <t>Payment for long-term loans from</t>
  </si>
  <si>
    <t>Profit for the period</t>
  </si>
  <si>
    <t>Deferred excavation costs</t>
  </si>
  <si>
    <t>Income tax</t>
  </si>
  <si>
    <t>Profit before financial cost and income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</si>
</sst>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;\(#,##0\)"/>
    <numFmt numFmtId="165" formatCode="#,##0;\(#,##0\);\-"/>
    <numFmt numFmtId="166" formatCode="#,##0.0;\(#,##0.0\)"/>
    <numFmt numFmtId="167" formatCode="#,##0;\(#,##0\);&quot;-&quot;"/>
    <numFmt numFmtId="168" formatCode="_(* #,##0_);_(* \(#,##0\);_(* &quot;-&quot;_);_(@_)"/>
    <numFmt numFmtId="169" formatCode="#,##0.0;\(#,##0.0\);&quot;-&quot;"/>
    <numFmt numFmtId="170" formatCode="#,##0;\(#,##0\);&quot;-&quot;;@"/>
    <numFmt numFmtId="171" formatCode="#,##0.00;\(#,##0.00\);&quot;-&quot;;@"/>
    <numFmt numFmtId="172" formatCode="#,##0.00;\(#,##0.00\);&quot;-&quot;"/>
  </numFmts>
  <fonts count="11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name val="Angsana New"/>
      <family val="1"/>
    </font>
    <font>
      <sz val="10"/>
      <color rgb="FF000000"/>
      <name val="Arial"/>
      <family val="2"/>
      <scheme val="minor"/>
    </font>
    <font>
      <b/>
      <sz val="9"/>
      <color rgb="FF000000"/>
      <name val="Arial"/>
      <family val="2"/>
    </font>
    <font>
      <sz val="10"/>
      <color rgb="FF000000"/>
      <name val="Arial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AFAFA"/>
        <bgColor rgb="FFFAFAFA"/>
      </patternFill>
    </fill>
    <fill>
      <patternFill patternType="solid">
        <fgColor rgb="FFFAFAFA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6" fillId="0" borderId="3"/>
    <xf numFmtId="43" fontId="7" fillId="0" borderId="0" applyFont="0" applyFill="0" applyBorder="0" applyAlignment="0" applyProtection="0"/>
    <xf numFmtId="0" fontId="7" fillId="0" borderId="3"/>
    <xf numFmtId="0" fontId="6" fillId="0" borderId="3"/>
    <xf numFmtId="0" fontId="9" fillId="0" borderId="3"/>
    <xf numFmtId="0" fontId="10" fillId="0" borderId="3"/>
    <xf numFmtId="0" fontId="9" fillId="0" borderId="3"/>
    <xf numFmtId="9" fontId="7" fillId="0" borderId="3" applyFont="0" applyFill="0" applyBorder="0" applyAlignment="0" applyProtection="0"/>
    <xf numFmtId="43" fontId="1" fillId="0" borderId="3" applyFont="0" applyFill="0" applyBorder="0" applyAlignment="0" applyProtection="0"/>
    <xf numFmtId="43" fontId="7" fillId="0" borderId="3" applyFont="0" applyFill="0" applyBorder="0" applyAlignment="0" applyProtection="0"/>
  </cellStyleXfs>
  <cellXfs count="174">
    <xf numFmtId="0" fontId="0" fillId="0" borderId="0" xfId="0"/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7" fontId="3" fillId="0" borderId="1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horizontal="left"/>
    </xf>
    <xf numFmtId="170" fontId="4" fillId="0" borderId="0" xfId="0" applyNumberFormat="1" applyFont="1" applyAlignment="1">
      <alignment horizontal="right" vertical="center"/>
    </xf>
    <xf numFmtId="170" fontId="4" fillId="0" borderId="1" xfId="0" applyNumberFormat="1" applyFont="1" applyBorder="1" applyAlignment="1">
      <alignment horizontal="right" vertical="center"/>
    </xf>
    <xf numFmtId="170" fontId="4" fillId="0" borderId="0" xfId="0" applyNumberFormat="1" applyFont="1" applyAlignment="1">
      <alignment vertical="center"/>
    </xf>
    <xf numFmtId="170" fontId="3" fillId="0" borderId="0" xfId="0" applyNumberFormat="1" applyFont="1" applyAlignment="1">
      <alignment horizontal="right" vertical="center"/>
    </xf>
    <xf numFmtId="170" fontId="3" fillId="0" borderId="1" xfId="0" quotePrefix="1" applyNumberFormat="1" applyFont="1" applyBorder="1" applyAlignment="1">
      <alignment horizontal="right" vertical="center"/>
    </xf>
    <xf numFmtId="170" fontId="3" fillId="2" borderId="2" xfId="0" applyNumberFormat="1" applyFont="1" applyFill="1" applyBorder="1" applyAlignment="1">
      <alignment horizontal="right" vertical="top"/>
    </xf>
    <xf numFmtId="170" fontId="4" fillId="2" borderId="3" xfId="0" applyNumberFormat="1" applyFont="1" applyFill="1" applyBorder="1" applyAlignment="1">
      <alignment vertical="center"/>
    </xf>
    <xf numFmtId="170" fontId="4" fillId="2" borderId="3" xfId="0" applyNumberFormat="1" applyFont="1" applyFill="1" applyBorder="1" applyAlignment="1">
      <alignment horizontal="right" vertical="center"/>
    </xf>
    <xf numFmtId="170" fontId="2" fillId="0" borderId="0" xfId="0" applyNumberFormat="1" applyFont="1"/>
    <xf numFmtId="171" fontId="4" fillId="2" borderId="3" xfId="0" applyNumberFormat="1" applyFont="1" applyFill="1" applyBorder="1" applyAlignment="1">
      <alignment horizontal="right" vertical="center"/>
    </xf>
    <xf numFmtId="171" fontId="4" fillId="0" borderId="0" xfId="0" applyNumberFormat="1" applyFont="1" applyAlignment="1">
      <alignment horizontal="right" vertical="center"/>
    </xf>
    <xf numFmtId="171" fontId="4" fillId="0" borderId="0" xfId="0" applyNumberFormat="1" applyFont="1" applyAlignment="1">
      <alignment horizontal="center" vertical="center"/>
    </xf>
    <xf numFmtId="167" fontId="4" fillId="2" borderId="3" xfId="0" applyNumberFormat="1" applyFont="1" applyFill="1" applyBorder="1" applyAlignment="1">
      <alignment vertical="center"/>
    </xf>
    <xf numFmtId="167" fontId="4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horizontal="center" vertical="center"/>
    </xf>
    <xf numFmtId="167" fontId="4" fillId="2" borderId="4" xfId="0" applyNumberFormat="1" applyFont="1" applyFill="1" applyBorder="1" applyAlignment="1">
      <alignment vertical="center"/>
    </xf>
    <xf numFmtId="167" fontId="4" fillId="0" borderId="1" xfId="0" applyNumberFormat="1" applyFont="1" applyBorder="1" applyAlignment="1">
      <alignment vertical="center"/>
    </xf>
    <xf numFmtId="167" fontId="3" fillId="0" borderId="0" xfId="0" applyNumberFormat="1" applyFont="1" applyAlignment="1">
      <alignment horizontal="center" vertical="center"/>
    </xf>
    <xf numFmtId="167" fontId="4" fillId="2" borderId="3" xfId="0" applyNumberFormat="1" applyFont="1" applyFill="1" applyBorder="1" applyAlignment="1">
      <alignment horizontal="right" vertical="center"/>
    </xf>
    <xf numFmtId="167" fontId="4" fillId="2" borderId="7" xfId="0" applyNumberFormat="1" applyFont="1" applyFill="1" applyBorder="1" applyAlignment="1">
      <alignment vertical="center"/>
    </xf>
    <xf numFmtId="167" fontId="4" fillId="2" borderId="4" xfId="0" applyNumberFormat="1" applyFont="1" applyFill="1" applyBorder="1" applyAlignment="1">
      <alignment horizontal="right" vertical="center"/>
    </xf>
    <xf numFmtId="167" fontId="4" fillId="2" borderId="5" xfId="0" applyNumberFormat="1" applyFont="1" applyFill="1" applyBorder="1" applyAlignment="1">
      <alignment horizontal="right" vertical="center"/>
    </xf>
    <xf numFmtId="164" fontId="4" fillId="0" borderId="0" xfId="0" applyNumberFormat="1" applyFont="1" applyAlignment="1">
      <alignment vertical="top"/>
    </xf>
    <xf numFmtId="164" fontId="3" fillId="0" borderId="0" xfId="0" applyNumberFormat="1" applyFont="1" applyAlignment="1">
      <alignment vertical="top"/>
    </xf>
    <xf numFmtId="164" fontId="3" fillId="0" borderId="7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170" fontId="3" fillId="0" borderId="0" xfId="0" quotePrefix="1" applyNumberFormat="1" applyFont="1" applyAlignment="1">
      <alignment horizontal="right" vertical="center"/>
    </xf>
    <xf numFmtId="170" fontId="4" fillId="2" borderId="2" xfId="0" applyNumberFormat="1" applyFont="1" applyFill="1" applyBorder="1" applyAlignment="1">
      <alignment vertical="center"/>
    </xf>
    <xf numFmtId="170" fontId="4" fillId="3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7" fontId="4" fillId="3" borderId="1" xfId="0" applyNumberFormat="1" applyFont="1" applyFill="1" applyBorder="1" applyAlignment="1">
      <alignment vertical="center"/>
    </xf>
    <xf numFmtId="167" fontId="4" fillId="2" borderId="2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vertical="center"/>
    </xf>
    <xf numFmtId="167" fontId="4" fillId="0" borderId="6" xfId="0" applyNumberFormat="1" applyFont="1" applyBorder="1" applyAlignment="1">
      <alignment vertical="center"/>
    </xf>
    <xf numFmtId="170" fontId="4" fillId="0" borderId="1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0" fontId="3" fillId="2" borderId="3" xfId="0" applyNumberFormat="1" applyFont="1" applyFill="1" applyBorder="1" applyAlignment="1">
      <alignment vertical="center"/>
    </xf>
    <xf numFmtId="165" fontId="3" fillId="0" borderId="0" xfId="0" applyNumberFormat="1" applyFont="1" applyAlignment="1">
      <alignment vertical="center"/>
    </xf>
    <xf numFmtId="170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167" fontId="4" fillId="3" borderId="6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167" fontId="4" fillId="2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37" fontId="3" fillId="0" borderId="3" xfId="0" applyNumberFormat="1" applyFont="1" applyBorder="1" applyAlignment="1">
      <alignment horizontal="center"/>
    </xf>
    <xf numFmtId="37" fontId="3" fillId="0" borderId="1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vertical="center"/>
    </xf>
    <xf numFmtId="37" fontId="3" fillId="0" borderId="0" xfId="0" applyNumberFormat="1" applyFont="1" applyAlignment="1">
      <alignment vertical="center"/>
    </xf>
    <xf numFmtId="164" fontId="4" fillId="2" borderId="3" xfId="0" applyNumberFormat="1" applyFont="1" applyFill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38" fontId="4" fillId="0" borderId="0" xfId="0" applyNumberFormat="1" applyFont="1"/>
    <xf numFmtId="0" fontId="4" fillId="0" borderId="0" xfId="0" quotePrefix="1" applyFont="1" applyAlignment="1">
      <alignment vertical="center"/>
    </xf>
    <xf numFmtId="38" fontId="3" fillId="0" borderId="0" xfId="0" applyNumberFormat="1" applyFont="1" applyAlignment="1">
      <alignment horizontal="left" vertical="center"/>
    </xf>
    <xf numFmtId="38" fontId="4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8" fontId="4" fillId="0" borderId="1" xfId="0" applyNumberFormat="1" applyFont="1" applyBorder="1" applyAlignment="1">
      <alignment vertical="center"/>
    </xf>
    <xf numFmtId="169" fontId="3" fillId="0" borderId="1" xfId="0" applyNumberFormat="1" applyFont="1" applyBorder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168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8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68" fontId="4" fillId="0" borderId="4" xfId="0" applyNumberFormat="1" applyFont="1" applyBorder="1" applyAlignment="1">
      <alignment vertical="center"/>
    </xf>
    <xf numFmtId="37" fontId="3" fillId="0" borderId="3" xfId="0" applyNumberFormat="1" applyFont="1" applyBorder="1" applyAlignment="1">
      <alignment horizontal="right" vertical="center"/>
    </xf>
    <xf numFmtId="168" fontId="3" fillId="0" borderId="3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4" fontId="4" fillId="0" borderId="7" xfId="0" applyNumberFormat="1" applyFont="1" applyBorder="1" applyAlignment="1">
      <alignment horizontal="center" vertical="center"/>
    </xf>
    <xf numFmtId="168" fontId="4" fillId="0" borderId="7" xfId="0" applyNumberFormat="1" applyFont="1" applyBorder="1" applyAlignment="1">
      <alignment vertical="center"/>
    </xf>
    <xf numFmtId="167" fontId="4" fillId="0" borderId="3" xfId="0" applyNumberFormat="1" applyFont="1" applyBorder="1" applyAlignment="1">
      <alignment vertical="center"/>
    </xf>
    <xf numFmtId="167" fontId="4" fillId="0" borderId="4" xfId="0" applyNumberFormat="1" applyFont="1" applyBorder="1" applyAlignment="1">
      <alignment vertical="center"/>
    </xf>
    <xf numFmtId="167" fontId="4" fillId="0" borderId="3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right" vertical="center"/>
    </xf>
    <xf numFmtId="167" fontId="4" fillId="0" borderId="5" xfId="0" applyNumberFormat="1" applyFont="1" applyBorder="1" applyAlignment="1">
      <alignment vertical="center"/>
    </xf>
    <xf numFmtId="167" fontId="4" fillId="0" borderId="4" xfId="0" applyNumberFormat="1" applyFont="1" applyBorder="1" applyAlignment="1">
      <alignment horizontal="right" vertical="center"/>
    </xf>
    <xf numFmtId="167" fontId="2" fillId="0" borderId="7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vertical="center"/>
    </xf>
    <xf numFmtId="167" fontId="4" fillId="0" borderId="7" xfId="0" applyNumberFormat="1" applyFont="1" applyBorder="1" applyAlignment="1">
      <alignment vertical="center"/>
    </xf>
    <xf numFmtId="170" fontId="3" fillId="0" borderId="2" xfId="0" applyNumberFormat="1" applyFont="1" applyBorder="1" applyAlignment="1">
      <alignment horizontal="right" vertical="top"/>
    </xf>
    <xf numFmtId="167" fontId="4" fillId="0" borderId="5" xfId="0" applyNumberFormat="1" applyFont="1" applyBorder="1" applyAlignment="1">
      <alignment horizontal="right" vertical="center"/>
    </xf>
    <xf numFmtId="170" fontId="4" fillId="0" borderId="3" xfId="0" applyNumberFormat="1" applyFont="1" applyBorder="1" applyAlignment="1">
      <alignment vertical="center"/>
    </xf>
    <xf numFmtId="170" fontId="4" fillId="0" borderId="3" xfId="0" applyNumberFormat="1" applyFont="1" applyBorder="1" applyAlignment="1">
      <alignment horizontal="right" vertical="center"/>
    </xf>
    <xf numFmtId="171" fontId="4" fillId="0" borderId="3" xfId="0" applyNumberFormat="1" applyFont="1" applyBorder="1" applyAlignment="1">
      <alignment horizontal="right" vertical="center"/>
    </xf>
    <xf numFmtId="165" fontId="4" fillId="3" borderId="0" xfId="0" applyNumberFormat="1" applyFont="1" applyFill="1" applyAlignment="1">
      <alignment vertical="center"/>
    </xf>
    <xf numFmtId="165" fontId="4" fillId="3" borderId="1" xfId="0" applyNumberFormat="1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165" fontId="4" fillId="2" borderId="4" xfId="0" applyNumberFormat="1" applyFont="1" applyFill="1" applyBorder="1" applyAlignment="1">
      <alignment vertical="center"/>
    </xf>
    <xf numFmtId="165" fontId="2" fillId="0" borderId="0" xfId="0" applyNumberFormat="1" applyFont="1" applyAlignment="1">
      <alignment vertical="center"/>
    </xf>
    <xf numFmtId="164" fontId="4" fillId="0" borderId="0" xfId="0" quotePrefix="1" applyNumberFormat="1" applyFont="1" applyAlignment="1">
      <alignment horizontal="center" vertical="center"/>
    </xf>
    <xf numFmtId="170" fontId="3" fillId="0" borderId="7" xfId="6" applyNumberFormat="1" applyFont="1" applyBorder="1" applyAlignment="1">
      <alignment horizontal="right" vertical="center"/>
    </xf>
    <xf numFmtId="170" fontId="3" fillId="0" borderId="3" xfId="0" quotePrefix="1" applyNumberFormat="1" applyFont="1" applyBorder="1" applyAlignment="1">
      <alignment horizontal="right" vertical="center"/>
    </xf>
    <xf numFmtId="170" fontId="3" fillId="0" borderId="7" xfId="0" quotePrefix="1" applyNumberFormat="1" applyFont="1" applyBorder="1" applyAlignment="1">
      <alignment horizontal="right" vertical="center"/>
    </xf>
    <xf numFmtId="37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right" vertical="center"/>
    </xf>
    <xf numFmtId="167" fontId="4" fillId="3" borderId="3" xfId="0" applyNumberFormat="1" applyFont="1" applyFill="1" applyBorder="1" applyAlignment="1">
      <alignment vertical="center"/>
    </xf>
    <xf numFmtId="167" fontId="2" fillId="3" borderId="7" xfId="0" applyNumberFormat="1" applyFont="1" applyFill="1" applyBorder="1" applyAlignment="1">
      <alignment vertical="center"/>
    </xf>
    <xf numFmtId="167" fontId="4" fillId="3" borderId="4" xfId="0" applyNumberFormat="1" applyFont="1" applyFill="1" applyBorder="1" applyAlignment="1">
      <alignment vertical="center"/>
    </xf>
    <xf numFmtId="172" fontId="4" fillId="2" borderId="3" xfId="0" applyNumberFormat="1" applyFont="1" applyFill="1" applyBorder="1" applyAlignment="1">
      <alignment vertical="center"/>
    </xf>
    <xf numFmtId="164" fontId="4" fillId="0" borderId="3" xfId="3" applyNumberFormat="1" applyFont="1" applyAlignment="1">
      <alignment vertical="center"/>
    </xf>
    <xf numFmtId="0" fontId="4" fillId="0" borderId="3" xfId="3" applyFont="1" applyAlignment="1">
      <alignment vertical="center"/>
    </xf>
    <xf numFmtId="164" fontId="5" fillId="0" borderId="3" xfId="4" applyNumberFormat="1" applyFont="1" applyAlignment="1">
      <alignment vertical="center"/>
    </xf>
    <xf numFmtId="167" fontId="5" fillId="0" borderId="3" xfId="4" applyNumberFormat="1" applyFont="1" applyAlignment="1">
      <alignment vertical="center"/>
    </xf>
    <xf numFmtId="165" fontId="4" fillId="2" borderId="3" xfId="3" applyNumberFormat="1" applyFont="1" applyFill="1" applyAlignment="1">
      <alignment vertical="center"/>
    </xf>
    <xf numFmtId="165" fontId="4" fillId="0" borderId="3" xfId="3" applyNumberFormat="1" applyFont="1" applyAlignment="1">
      <alignment vertical="center"/>
    </xf>
    <xf numFmtId="165" fontId="4" fillId="0" borderId="7" xfId="3" applyNumberFormat="1" applyFont="1" applyBorder="1" applyAlignment="1">
      <alignment vertical="center"/>
    </xf>
    <xf numFmtId="165" fontId="4" fillId="2" borderId="7" xfId="3" applyNumberFormat="1" applyFont="1" applyFill="1" applyBorder="1" applyAlignment="1">
      <alignment vertical="center"/>
    </xf>
    <xf numFmtId="167" fontId="4" fillId="0" borderId="3" xfId="2" applyNumberFormat="1" applyFont="1" applyFill="1" applyBorder="1" applyAlignment="1">
      <alignment horizontal="right" vertical="center"/>
    </xf>
    <xf numFmtId="167" fontId="4" fillId="2" borderId="3" xfId="10" applyNumberFormat="1" applyFont="1" applyFill="1" applyBorder="1" applyAlignment="1">
      <alignment vertical="center"/>
    </xf>
    <xf numFmtId="167" fontId="4" fillId="0" borderId="3" xfId="2" applyNumberFormat="1" applyFont="1" applyFill="1" applyBorder="1" applyAlignment="1">
      <alignment vertical="center"/>
    </xf>
    <xf numFmtId="166" fontId="4" fillId="0" borderId="0" xfId="0" applyNumberFormat="1" applyFont="1" applyAlignment="1">
      <alignment vertical="center"/>
    </xf>
    <xf numFmtId="166" fontId="4" fillId="0" borderId="1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64" fontId="4" fillId="2" borderId="3" xfId="0" applyNumberFormat="1" applyFont="1" applyFill="1" applyBorder="1" applyAlignment="1">
      <alignment vertical="center"/>
    </xf>
    <xf numFmtId="166" fontId="4" fillId="0" borderId="3" xfId="0" applyNumberFormat="1" applyFont="1" applyBorder="1" applyAlignment="1">
      <alignment vertical="center"/>
    </xf>
    <xf numFmtId="167" fontId="4" fillId="3" borderId="3" xfId="0" applyNumberFormat="1" applyFont="1" applyFill="1" applyBorder="1" applyAlignment="1">
      <alignment horizontal="right" vertical="center"/>
    </xf>
    <xf numFmtId="167" fontId="4" fillId="2" borderId="3" xfId="2" applyNumberFormat="1" applyFont="1" applyFill="1" applyBorder="1" applyAlignment="1">
      <alignment horizontal="right" vertical="center"/>
    </xf>
    <xf numFmtId="167" fontId="4" fillId="2" borderId="7" xfId="2" applyNumberFormat="1" applyFont="1" applyFill="1" applyBorder="1" applyAlignment="1">
      <alignment horizontal="right" vertical="center"/>
    </xf>
    <xf numFmtId="167" fontId="4" fillId="0" borderId="7" xfId="2" applyNumberFormat="1" applyFont="1" applyFill="1" applyBorder="1" applyAlignment="1">
      <alignment horizontal="right" vertical="center"/>
    </xf>
    <xf numFmtId="167" fontId="4" fillId="2" borderId="7" xfId="0" applyNumberFormat="1" applyFont="1" applyFill="1" applyBorder="1" applyAlignment="1">
      <alignment horizontal="right" vertical="center"/>
    </xf>
    <xf numFmtId="167" fontId="4" fillId="0" borderId="7" xfId="0" applyNumberFormat="1" applyFont="1" applyBorder="1" applyAlignment="1">
      <alignment horizontal="right" vertical="center"/>
    </xf>
    <xf numFmtId="167" fontId="4" fillId="2" borderId="3" xfId="2" applyNumberFormat="1" applyFont="1" applyFill="1" applyBorder="1" applyAlignment="1">
      <alignment vertical="center"/>
    </xf>
    <xf numFmtId="164" fontId="4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70" fontId="2" fillId="0" borderId="0" xfId="0" applyNumberFormat="1" applyFont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8" fontId="3" fillId="0" borderId="7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</cellXfs>
  <cellStyles count="11">
    <cellStyle name="Comma" xfId="2" builtinId="3"/>
    <cellStyle name="Comma 2" xfId="10" xr:uid="{0679A660-FC19-4853-B6E1-A2D5DEB7EA58}"/>
    <cellStyle name="Comma 3 9" xfId="9" xr:uid="{41E4B11C-10F4-4E57-B559-5FD1C795F3F9}"/>
    <cellStyle name="Normal" xfId="0" builtinId="0"/>
    <cellStyle name="Normal 2" xfId="1" xr:uid="{49B078F3-F5CC-48BC-968B-1C4301470FEE}"/>
    <cellStyle name="Normal 2 2" xfId="3" xr:uid="{B0247192-C48C-4096-B853-5E3602A46E1B}"/>
    <cellStyle name="Normal 2 2 2" xfId="4" xr:uid="{B1C1373F-9BE7-41EC-BCD3-3C2954C9ABCC}"/>
    <cellStyle name="Normal 3" xfId="5" xr:uid="{62969D44-F38C-4470-A267-4F07221AC116}"/>
    <cellStyle name="Normal 3 2 16" xfId="6" xr:uid="{AD3E4458-A6AF-448B-A746-C33A6992DAC8}"/>
    <cellStyle name="Normal 4" xfId="7" xr:uid="{13E56E89-75C9-4825-8359-84972B1E304E}"/>
    <cellStyle name="Percent 2" xfId="8" xr:uid="{BC7B1A28-7909-4AD6-880B-542B582FD18F}"/>
  </cellStyles>
  <dxfs count="0"/>
  <tableStyles count="0" defaultTableStyle="TableStyleMedium2" defaultPivotStyle="PivotStyleLight16"/>
  <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5"/>
  <sheetViews>
    <sheetView topLeftCell="A148" zoomScale="130" zoomScaleNormal="130" zoomScaleSheetLayoutView="115" workbookViewId="0">
      <selection activeCell="M165" sqref="M165"/>
    </sheetView>
  </sheetViews>
  <sheetFormatPr defaultColWidth="12.85546875" defaultRowHeight="16.5" customHeight="1" x14ac:dyDescent="0.2"/>
  <cols>
    <col min="1" max="3" width="1.140625" style="17" customWidth="1"/>
    <col min="4" max="4" width="41.28515625" style="17" customWidth="1"/>
    <col min="5" max="5" width="6.42578125" style="161" customWidth="1"/>
    <col min="6" max="6" width="1" style="17" customWidth="1"/>
    <col min="7" max="7" width="12.5703125" style="163" customWidth="1"/>
    <col min="8" max="8" width="1" style="17" customWidth="1"/>
    <col min="9" max="9" width="12.5703125" style="163" customWidth="1"/>
    <col min="10" max="10" width="1" style="17" customWidth="1"/>
    <col min="11" max="11" width="12.5703125" style="163" customWidth="1"/>
    <col min="12" max="12" width="1" style="17" customWidth="1"/>
    <col min="13" max="13" width="12.5703125" style="163" customWidth="1"/>
    <col min="14" max="16384" width="12.85546875" style="17"/>
  </cols>
  <sheetData>
    <row r="1" spans="1:13" ht="16.5" customHeight="1" x14ac:dyDescent="0.2">
      <c r="A1" s="19" t="s">
        <v>0</v>
      </c>
      <c r="B1" s="6"/>
      <c r="C1" s="6"/>
      <c r="D1" s="6"/>
      <c r="E1" s="3"/>
      <c r="F1" s="3"/>
      <c r="G1" s="24"/>
      <c r="H1" s="16"/>
      <c r="I1" s="24"/>
      <c r="J1" s="3"/>
      <c r="K1" s="24"/>
      <c r="L1" s="16"/>
      <c r="M1" s="24"/>
    </row>
    <row r="2" spans="1:13" ht="16.5" customHeight="1" x14ac:dyDescent="0.2">
      <c r="A2" s="19" t="s">
        <v>1</v>
      </c>
      <c r="B2" s="1"/>
      <c r="C2" s="2"/>
      <c r="D2" s="2"/>
      <c r="E2" s="3"/>
      <c r="F2" s="3"/>
      <c r="G2" s="24"/>
      <c r="H2" s="16"/>
      <c r="I2" s="24"/>
      <c r="J2" s="3"/>
      <c r="K2" s="24"/>
      <c r="L2" s="16"/>
      <c r="M2" s="24"/>
    </row>
    <row r="3" spans="1:13" ht="16.5" customHeight="1" x14ac:dyDescent="0.2">
      <c r="A3" s="49" t="s">
        <v>129</v>
      </c>
      <c r="B3" s="8"/>
      <c r="C3" s="9"/>
      <c r="D3" s="9"/>
      <c r="E3" s="10"/>
      <c r="F3" s="10"/>
      <c r="G3" s="25"/>
      <c r="H3" s="162"/>
      <c r="I3" s="25"/>
      <c r="J3" s="10"/>
      <c r="K3" s="25"/>
      <c r="L3" s="162"/>
      <c r="M3" s="25"/>
    </row>
    <row r="4" spans="1:13" ht="16.5" customHeight="1" x14ac:dyDescent="0.2">
      <c r="A4" s="1"/>
      <c r="B4" s="1"/>
      <c r="C4" s="2"/>
      <c r="D4" s="2"/>
      <c r="E4" s="3"/>
      <c r="F4" s="3"/>
      <c r="G4" s="24"/>
      <c r="H4" s="16"/>
      <c r="I4" s="24"/>
      <c r="J4" s="3"/>
      <c r="K4" s="24"/>
      <c r="L4" s="16"/>
      <c r="M4" s="24"/>
    </row>
    <row r="5" spans="1:13" ht="16.5" customHeight="1" x14ac:dyDescent="0.2">
      <c r="A5" s="1"/>
      <c r="B5" s="1"/>
      <c r="C5" s="2"/>
      <c r="D5" s="2"/>
      <c r="E5" s="3"/>
      <c r="F5" s="3"/>
      <c r="G5" s="24"/>
      <c r="H5" s="16"/>
      <c r="I5" s="24"/>
      <c r="J5" s="3"/>
      <c r="K5" s="24"/>
      <c r="L5" s="16"/>
      <c r="M5" s="24"/>
    </row>
    <row r="6" spans="1:13" ht="16.5" customHeight="1" x14ac:dyDescent="0.2">
      <c r="A6" s="1"/>
      <c r="B6" s="1"/>
      <c r="C6" s="2"/>
      <c r="D6" s="2"/>
      <c r="E6" s="3"/>
      <c r="F6" s="2"/>
      <c r="G6" s="167" t="s">
        <v>2</v>
      </c>
      <c r="H6" s="168"/>
      <c r="I6" s="168"/>
      <c r="J6" s="3"/>
      <c r="K6" s="167" t="s">
        <v>3</v>
      </c>
      <c r="L6" s="168"/>
      <c r="M6" s="168"/>
    </row>
    <row r="7" spans="1:13" ht="16.5" customHeight="1" x14ac:dyDescent="0.2">
      <c r="A7" s="1"/>
      <c r="B7" s="1"/>
      <c r="C7" s="2"/>
      <c r="D7" s="2"/>
      <c r="E7" s="3"/>
      <c r="F7" s="2"/>
      <c r="G7" s="164" t="s">
        <v>4</v>
      </c>
      <c r="H7" s="165"/>
      <c r="I7" s="165"/>
      <c r="J7" s="3"/>
      <c r="K7" s="164" t="s">
        <v>4</v>
      </c>
      <c r="L7" s="165"/>
      <c r="M7" s="165"/>
    </row>
    <row r="8" spans="1:13" ht="16.5" customHeight="1" x14ac:dyDescent="0.2">
      <c r="A8" s="1"/>
      <c r="B8" s="1"/>
      <c r="C8" s="2"/>
      <c r="D8" s="2"/>
      <c r="E8" s="3"/>
      <c r="F8" s="2"/>
      <c r="G8" s="27" t="s">
        <v>5</v>
      </c>
      <c r="H8" s="16"/>
      <c r="I8" s="27" t="s">
        <v>6</v>
      </c>
      <c r="J8" s="4"/>
      <c r="K8" s="27" t="s">
        <v>5</v>
      </c>
      <c r="L8" s="16"/>
      <c r="M8" s="27" t="s">
        <v>6</v>
      </c>
    </row>
    <row r="9" spans="1:13" ht="16.5" customHeight="1" x14ac:dyDescent="0.2">
      <c r="A9" s="1"/>
      <c r="B9" s="1"/>
      <c r="C9" s="2"/>
      <c r="D9" s="2"/>
      <c r="E9" s="3"/>
      <c r="F9" s="2"/>
      <c r="G9" s="51" t="s">
        <v>111</v>
      </c>
      <c r="H9" s="16"/>
      <c r="I9" s="51" t="s">
        <v>114</v>
      </c>
      <c r="J9" s="4"/>
      <c r="K9" s="51" t="s">
        <v>111</v>
      </c>
      <c r="L9" s="16"/>
      <c r="M9" s="51" t="s">
        <v>114</v>
      </c>
    </row>
    <row r="10" spans="1:13" ht="16.5" customHeight="1" x14ac:dyDescent="0.2">
      <c r="A10" s="1"/>
      <c r="B10" s="1"/>
      <c r="C10" s="2"/>
      <c r="D10" s="2"/>
      <c r="E10" s="3"/>
      <c r="F10" s="2"/>
      <c r="G10" s="128" t="s">
        <v>126</v>
      </c>
      <c r="H10" s="16"/>
      <c r="I10" s="128" t="s">
        <v>8</v>
      </c>
      <c r="J10" s="4"/>
      <c r="K10" s="128" t="s">
        <v>126</v>
      </c>
      <c r="L10" s="16"/>
      <c r="M10" s="51" t="s">
        <v>8</v>
      </c>
    </row>
    <row r="11" spans="1:13" ht="16.5" customHeight="1" x14ac:dyDescent="0.2">
      <c r="A11" s="2"/>
      <c r="B11" s="2"/>
      <c r="C11" s="2"/>
      <c r="D11" s="2"/>
      <c r="E11" s="18" t="s">
        <v>7</v>
      </c>
      <c r="F11" s="2"/>
      <c r="G11" s="127" t="s">
        <v>153</v>
      </c>
      <c r="H11" s="21"/>
      <c r="I11" s="127" t="s">
        <v>153</v>
      </c>
      <c r="J11" s="4"/>
      <c r="K11" s="127" t="s">
        <v>153</v>
      </c>
      <c r="L11" s="21"/>
      <c r="M11" s="127" t="s">
        <v>153</v>
      </c>
    </row>
    <row r="12" spans="1:13" ht="16.5" customHeight="1" x14ac:dyDescent="0.2">
      <c r="A12" s="6" t="s">
        <v>9</v>
      </c>
      <c r="B12" s="2"/>
      <c r="C12" s="2"/>
      <c r="D12" s="2"/>
      <c r="E12" s="3"/>
      <c r="F12" s="2"/>
      <c r="G12" s="52"/>
      <c r="H12" s="50"/>
      <c r="I12" s="26"/>
      <c r="J12" s="2"/>
      <c r="K12" s="52"/>
      <c r="L12" s="50"/>
      <c r="M12" s="26"/>
    </row>
    <row r="13" spans="1:13" ht="16.5" customHeight="1" x14ac:dyDescent="0.2">
      <c r="A13" s="1"/>
      <c r="B13" s="2"/>
      <c r="C13" s="2"/>
      <c r="D13" s="2"/>
      <c r="E13" s="3"/>
      <c r="F13" s="2"/>
      <c r="G13" s="30"/>
      <c r="H13" s="50"/>
      <c r="I13" s="26"/>
      <c r="J13" s="2"/>
      <c r="K13" s="30"/>
      <c r="L13" s="50"/>
      <c r="M13" s="26"/>
    </row>
    <row r="14" spans="1:13" ht="16.5" customHeight="1" x14ac:dyDescent="0.2">
      <c r="A14" s="6" t="s">
        <v>10</v>
      </c>
      <c r="B14" s="2"/>
      <c r="C14" s="2"/>
      <c r="D14" s="1"/>
      <c r="E14" s="3"/>
      <c r="F14" s="2"/>
      <c r="G14" s="30"/>
      <c r="H14" s="50"/>
      <c r="I14" s="26"/>
      <c r="J14" s="2"/>
      <c r="K14" s="30"/>
      <c r="L14" s="50"/>
      <c r="M14" s="26"/>
    </row>
    <row r="15" spans="1:13" ht="16.5" customHeight="1" x14ac:dyDescent="0.2">
      <c r="A15" s="1"/>
      <c r="B15" s="2"/>
      <c r="C15" s="2"/>
      <c r="D15" s="2"/>
      <c r="E15" s="3"/>
      <c r="F15" s="2"/>
      <c r="G15" s="30"/>
      <c r="H15" s="50"/>
      <c r="I15" s="26"/>
      <c r="J15" s="2"/>
      <c r="K15" s="53"/>
      <c r="L15" s="50"/>
      <c r="M15" s="26"/>
    </row>
    <row r="16" spans="1:13" ht="16.5" customHeight="1" x14ac:dyDescent="0.2">
      <c r="A16" s="2" t="s">
        <v>11</v>
      </c>
      <c r="B16" s="2"/>
      <c r="C16" s="2"/>
      <c r="D16" s="2"/>
      <c r="E16" s="3"/>
      <c r="F16" s="2"/>
      <c r="G16" s="132">
        <v>55595781</v>
      </c>
      <c r="H16" s="38"/>
      <c r="I16" s="50">
        <v>57702285</v>
      </c>
      <c r="J16" s="2"/>
      <c r="K16" s="121">
        <v>46694785</v>
      </c>
      <c r="L16" s="50"/>
      <c r="M16" s="50">
        <v>51988002</v>
      </c>
    </row>
    <row r="17" spans="1:13" ht="16.5" customHeight="1" x14ac:dyDescent="0.2">
      <c r="A17" s="2" t="s">
        <v>12</v>
      </c>
      <c r="B17" s="2"/>
      <c r="C17" s="2"/>
      <c r="D17" s="2"/>
      <c r="E17" s="3">
        <v>7</v>
      </c>
      <c r="F17" s="2"/>
      <c r="G17" s="132">
        <v>40487823</v>
      </c>
      <c r="H17" s="38"/>
      <c r="I17" s="50">
        <v>40484047</v>
      </c>
      <c r="J17" s="2"/>
      <c r="K17" s="121">
        <v>40002000</v>
      </c>
      <c r="L17" s="50"/>
      <c r="M17" s="50">
        <v>40000000</v>
      </c>
    </row>
    <row r="18" spans="1:13" ht="16.5" customHeight="1" x14ac:dyDescent="0.2">
      <c r="A18" s="2" t="s">
        <v>13</v>
      </c>
      <c r="B18" s="2"/>
      <c r="C18" s="2"/>
      <c r="D18" s="2"/>
      <c r="E18" s="3">
        <v>8</v>
      </c>
      <c r="F18" s="2"/>
      <c r="G18" s="132">
        <v>37942527</v>
      </c>
      <c r="H18" s="38"/>
      <c r="I18" s="50">
        <v>26218573</v>
      </c>
      <c r="J18" s="2"/>
      <c r="K18" s="121">
        <v>56795067</v>
      </c>
      <c r="L18" s="50"/>
      <c r="M18" s="50">
        <v>40629331</v>
      </c>
    </row>
    <row r="19" spans="1:13" ht="16.5" customHeight="1" x14ac:dyDescent="0.2">
      <c r="A19" s="2" t="s">
        <v>157</v>
      </c>
      <c r="B19" s="2"/>
      <c r="C19" s="2"/>
      <c r="D19" s="2"/>
      <c r="E19" s="54">
        <v>21.5</v>
      </c>
      <c r="F19" s="2"/>
      <c r="G19" s="132">
        <v>0</v>
      </c>
      <c r="H19" s="38"/>
      <c r="I19" s="50">
        <v>0</v>
      </c>
      <c r="J19" s="2"/>
      <c r="K19" s="121">
        <v>10000000</v>
      </c>
      <c r="L19" s="50"/>
      <c r="M19" s="50">
        <v>0</v>
      </c>
    </row>
    <row r="20" spans="1:13" ht="16.5" customHeight="1" x14ac:dyDescent="0.2">
      <c r="A20" s="2" t="s">
        <v>137</v>
      </c>
      <c r="B20" s="2"/>
      <c r="C20" s="2"/>
      <c r="D20" s="2"/>
      <c r="E20" s="3"/>
      <c r="F20" s="2"/>
      <c r="G20" s="132"/>
      <c r="H20" s="38"/>
      <c r="I20" s="50"/>
      <c r="J20" s="2"/>
      <c r="K20" s="121"/>
      <c r="L20" s="50"/>
      <c r="M20" s="50"/>
    </row>
    <row r="21" spans="1:13" ht="16.5" customHeight="1" x14ac:dyDescent="0.2">
      <c r="A21" s="2"/>
      <c r="B21" s="2" t="s">
        <v>14</v>
      </c>
      <c r="C21" s="2"/>
      <c r="D21" s="2"/>
      <c r="E21" s="54">
        <v>21.6</v>
      </c>
      <c r="F21" s="2"/>
      <c r="G21" s="132">
        <v>0</v>
      </c>
      <c r="H21" s="38"/>
      <c r="I21" s="50">
        <v>0</v>
      </c>
      <c r="J21" s="2"/>
      <c r="K21" s="121">
        <v>8142857</v>
      </c>
      <c r="L21" s="50"/>
      <c r="M21" s="50">
        <v>6666667</v>
      </c>
    </row>
    <row r="22" spans="1:13" ht="16.5" customHeight="1" x14ac:dyDescent="0.2">
      <c r="A22" s="2" t="s">
        <v>15</v>
      </c>
      <c r="B22" s="2"/>
      <c r="C22" s="2"/>
      <c r="D22" s="2"/>
      <c r="E22" s="3">
        <v>9</v>
      </c>
      <c r="F22" s="2"/>
      <c r="G22" s="132">
        <v>135902079</v>
      </c>
      <c r="H22" s="38"/>
      <c r="I22" s="50">
        <v>120546507</v>
      </c>
      <c r="J22" s="2"/>
      <c r="K22" s="121">
        <v>80445166</v>
      </c>
      <c r="L22" s="50"/>
      <c r="M22" s="50">
        <v>72644772</v>
      </c>
    </row>
    <row r="23" spans="1:13" ht="16.5" customHeight="1" x14ac:dyDescent="0.2">
      <c r="A23" s="2" t="s">
        <v>16</v>
      </c>
      <c r="B23" s="2"/>
      <c r="C23" s="2"/>
      <c r="D23" s="2"/>
      <c r="E23" s="3"/>
      <c r="F23" s="2"/>
      <c r="G23" s="134">
        <v>2912468</v>
      </c>
      <c r="H23" s="38"/>
      <c r="I23" s="60">
        <v>2895171</v>
      </c>
      <c r="J23" s="2"/>
      <c r="K23" s="122">
        <v>213721</v>
      </c>
      <c r="L23" s="50"/>
      <c r="M23" s="60">
        <v>306331</v>
      </c>
    </row>
    <row r="24" spans="1:13" ht="16.5" customHeight="1" x14ac:dyDescent="0.2">
      <c r="A24" s="2"/>
      <c r="B24" s="2"/>
      <c r="C24" s="2"/>
      <c r="D24" s="2"/>
      <c r="E24" s="3"/>
      <c r="F24" s="2"/>
      <c r="G24" s="132"/>
      <c r="H24" s="38"/>
      <c r="I24" s="38"/>
      <c r="J24" s="38"/>
      <c r="K24" s="36"/>
      <c r="L24" s="38"/>
      <c r="M24" s="38"/>
    </row>
    <row r="25" spans="1:13" ht="16.5" customHeight="1" x14ac:dyDescent="0.2">
      <c r="A25" s="6" t="s">
        <v>17</v>
      </c>
      <c r="B25" s="2"/>
      <c r="C25" s="2"/>
      <c r="D25" s="2"/>
      <c r="E25" s="3"/>
      <c r="F25" s="2"/>
      <c r="G25" s="134">
        <f>SUM(G16:G24)</f>
        <v>272840678</v>
      </c>
      <c r="H25" s="38"/>
      <c r="I25" s="41">
        <f>SUM(I16:I24)</f>
        <v>247846583</v>
      </c>
      <c r="J25" s="38"/>
      <c r="K25" s="40">
        <f>SUM(K16:K24)</f>
        <v>242293596</v>
      </c>
      <c r="L25" s="38"/>
      <c r="M25" s="41">
        <f>SUM(M16:M24)</f>
        <v>212235103</v>
      </c>
    </row>
    <row r="26" spans="1:13" ht="16.5" customHeight="1" x14ac:dyDescent="0.2">
      <c r="A26" s="2"/>
      <c r="B26" s="2"/>
      <c r="C26" s="2"/>
      <c r="D26" s="2"/>
      <c r="E26" s="3"/>
      <c r="F26" s="2"/>
      <c r="G26" s="132"/>
      <c r="H26" s="38"/>
      <c r="I26" s="38"/>
      <c r="J26" s="38"/>
      <c r="K26" s="36"/>
      <c r="L26" s="38"/>
      <c r="M26" s="38"/>
    </row>
    <row r="27" spans="1:13" ht="16.5" customHeight="1" x14ac:dyDescent="0.2">
      <c r="A27" s="6" t="s">
        <v>18</v>
      </c>
      <c r="B27" s="2"/>
      <c r="C27" s="2"/>
      <c r="D27" s="2"/>
      <c r="E27" s="3"/>
      <c r="F27" s="2"/>
      <c r="G27" s="132"/>
      <c r="H27" s="38"/>
      <c r="I27" s="38"/>
      <c r="J27" s="38"/>
      <c r="K27" s="36"/>
      <c r="L27" s="38"/>
      <c r="M27" s="38"/>
    </row>
    <row r="28" spans="1:13" ht="16.5" customHeight="1" x14ac:dyDescent="0.2">
      <c r="A28" s="2"/>
      <c r="B28" s="2"/>
      <c r="C28" s="2"/>
      <c r="D28" s="2"/>
      <c r="E28" s="3"/>
      <c r="F28" s="2"/>
      <c r="G28" s="132"/>
      <c r="H28" s="38"/>
      <c r="I28" s="38"/>
      <c r="J28" s="38"/>
      <c r="K28" s="36"/>
      <c r="L28" s="38"/>
      <c r="M28" s="38"/>
    </row>
    <row r="29" spans="1:13" ht="16.5" customHeight="1" x14ac:dyDescent="0.2">
      <c r="A29" s="2" t="s">
        <v>19</v>
      </c>
      <c r="B29" s="2"/>
      <c r="C29" s="2"/>
      <c r="D29" s="2"/>
      <c r="E29" s="3"/>
      <c r="F29" s="2"/>
      <c r="G29" s="132">
        <v>3446940</v>
      </c>
      <c r="H29" s="38"/>
      <c r="I29" s="2">
        <v>3444096</v>
      </c>
      <c r="J29" s="2"/>
      <c r="K29" s="123">
        <v>942430</v>
      </c>
      <c r="L29" s="50"/>
      <c r="M29" s="50">
        <v>941429</v>
      </c>
    </row>
    <row r="30" spans="1:13" ht="16.5" customHeight="1" x14ac:dyDescent="0.2">
      <c r="A30" s="2" t="s">
        <v>20</v>
      </c>
      <c r="B30" s="2"/>
      <c r="C30" s="2"/>
      <c r="D30" s="2"/>
      <c r="E30" s="3"/>
      <c r="F30" s="2"/>
      <c r="G30" s="132">
        <v>4394353</v>
      </c>
      <c r="H30" s="38"/>
      <c r="I30" s="2">
        <v>4389581</v>
      </c>
      <c r="J30" s="2"/>
      <c r="K30" s="123">
        <v>4194353</v>
      </c>
      <c r="L30" s="50"/>
      <c r="M30" s="2">
        <v>4189581</v>
      </c>
    </row>
    <row r="31" spans="1:13" ht="16.5" customHeight="1" x14ac:dyDescent="0.2">
      <c r="A31" s="2" t="s">
        <v>109</v>
      </c>
      <c r="B31" s="2"/>
      <c r="C31" s="2"/>
      <c r="D31" s="2"/>
      <c r="E31" s="3">
        <v>10</v>
      </c>
      <c r="F31" s="2"/>
      <c r="G31" s="132">
        <v>0</v>
      </c>
      <c r="H31" s="38"/>
      <c r="I31" s="50">
        <v>0</v>
      </c>
      <c r="J31" s="2"/>
      <c r="K31" s="123">
        <v>181924740</v>
      </c>
      <c r="L31" s="50"/>
      <c r="M31" s="2">
        <v>181924740</v>
      </c>
    </row>
    <row r="32" spans="1:13" ht="16.5" customHeight="1" x14ac:dyDescent="0.2">
      <c r="A32" s="2" t="s">
        <v>137</v>
      </c>
      <c r="B32" s="2"/>
      <c r="C32" s="2"/>
      <c r="D32" s="2"/>
      <c r="E32" s="54">
        <v>21.6</v>
      </c>
      <c r="F32" s="2"/>
      <c r="G32" s="132">
        <v>0</v>
      </c>
      <c r="H32" s="38"/>
      <c r="I32" s="50">
        <v>0</v>
      </c>
      <c r="J32" s="2"/>
      <c r="K32" s="123">
        <v>48857143</v>
      </c>
      <c r="L32" s="50"/>
      <c r="M32" s="2">
        <v>52000000</v>
      </c>
    </row>
    <row r="33" spans="1:13" ht="16.5" customHeight="1" x14ac:dyDescent="0.2">
      <c r="A33" s="2" t="s">
        <v>21</v>
      </c>
      <c r="B33" s="2"/>
      <c r="C33" s="2"/>
      <c r="D33" s="2"/>
      <c r="E33" s="3"/>
      <c r="F33" s="2"/>
      <c r="G33" s="132">
        <v>20679694</v>
      </c>
      <c r="H33" s="38"/>
      <c r="I33" s="2">
        <v>20679694</v>
      </c>
      <c r="J33" s="2"/>
      <c r="K33" s="123">
        <v>20679694</v>
      </c>
      <c r="L33" s="50"/>
      <c r="M33" s="2">
        <v>20679694</v>
      </c>
    </row>
    <row r="34" spans="1:13" ht="16.5" customHeight="1" x14ac:dyDescent="0.2">
      <c r="A34" s="2" t="s">
        <v>22</v>
      </c>
      <c r="B34" s="2"/>
      <c r="C34" s="2"/>
      <c r="D34" s="2"/>
      <c r="E34" s="3">
        <v>11</v>
      </c>
      <c r="F34" s="2"/>
      <c r="G34" s="132">
        <v>339814174</v>
      </c>
      <c r="H34" s="38"/>
      <c r="I34" s="38">
        <v>326998863</v>
      </c>
      <c r="J34" s="2"/>
      <c r="K34" s="123">
        <v>132930734</v>
      </c>
      <c r="L34" s="50"/>
      <c r="M34" s="38">
        <v>139431897</v>
      </c>
    </row>
    <row r="35" spans="1:13" ht="16.5" customHeight="1" x14ac:dyDescent="0.2">
      <c r="A35" s="2" t="s">
        <v>23</v>
      </c>
      <c r="B35" s="2"/>
      <c r="C35" s="2"/>
      <c r="D35" s="2"/>
      <c r="E35" s="3">
        <v>12</v>
      </c>
      <c r="F35" s="2"/>
      <c r="G35" s="132">
        <v>52480904</v>
      </c>
      <c r="H35" s="38"/>
      <c r="I35" s="38">
        <v>48197671</v>
      </c>
      <c r="J35" s="2"/>
      <c r="K35" s="123">
        <v>20783053</v>
      </c>
      <c r="L35" s="50"/>
      <c r="M35" s="38">
        <v>24437309</v>
      </c>
    </row>
    <row r="36" spans="1:13" ht="16.5" customHeight="1" x14ac:dyDescent="0.2">
      <c r="A36" s="2" t="s">
        <v>24</v>
      </c>
      <c r="B36" s="2"/>
      <c r="C36" s="2"/>
      <c r="D36" s="2"/>
      <c r="E36" s="3">
        <v>11</v>
      </c>
      <c r="F36" s="2"/>
      <c r="G36" s="36">
        <v>13229380</v>
      </c>
      <c r="H36" s="38"/>
      <c r="I36" s="38">
        <v>14491672</v>
      </c>
      <c r="J36" s="2"/>
      <c r="K36" s="123">
        <v>2964674</v>
      </c>
      <c r="L36" s="50"/>
      <c r="M36" s="38">
        <v>3399327</v>
      </c>
    </row>
    <row r="37" spans="1:13" ht="16.5" customHeight="1" x14ac:dyDescent="0.2">
      <c r="A37" s="2" t="s">
        <v>138</v>
      </c>
      <c r="B37" s="2"/>
      <c r="C37" s="2"/>
      <c r="D37" s="2"/>
      <c r="E37" s="3">
        <v>13</v>
      </c>
      <c r="F37" s="2"/>
      <c r="G37" s="36">
        <v>8171512</v>
      </c>
      <c r="H37" s="38"/>
      <c r="I37" s="38">
        <v>10157281</v>
      </c>
      <c r="J37" s="2"/>
      <c r="K37" s="123">
        <v>7187262</v>
      </c>
      <c r="L37" s="50"/>
      <c r="M37" s="38">
        <v>9007444</v>
      </c>
    </row>
    <row r="38" spans="1:13" ht="16.5" customHeight="1" x14ac:dyDescent="0.2">
      <c r="A38" s="136" t="s">
        <v>130</v>
      </c>
      <c r="B38" s="2"/>
      <c r="C38" s="2"/>
      <c r="D38" s="2"/>
      <c r="E38" s="3"/>
      <c r="F38" s="2"/>
      <c r="G38" s="36">
        <v>2122763</v>
      </c>
      <c r="H38" s="38"/>
      <c r="I38" s="38">
        <v>2176734</v>
      </c>
      <c r="J38" s="2"/>
      <c r="K38" s="123">
        <v>0</v>
      </c>
      <c r="L38" s="50"/>
      <c r="M38" s="38">
        <v>0</v>
      </c>
    </row>
    <row r="39" spans="1:13" ht="16.5" customHeight="1" x14ac:dyDescent="0.2">
      <c r="A39" s="2" t="s">
        <v>25</v>
      </c>
      <c r="B39" s="2"/>
      <c r="C39" s="2"/>
      <c r="D39" s="2"/>
      <c r="E39" s="3"/>
      <c r="F39" s="2"/>
      <c r="G39" s="36">
        <v>21230033</v>
      </c>
      <c r="H39" s="38"/>
      <c r="I39" s="38">
        <v>21251226</v>
      </c>
      <c r="J39" s="2"/>
      <c r="K39" s="123">
        <v>19602263</v>
      </c>
      <c r="L39" s="50"/>
      <c r="M39" s="38">
        <v>19169076</v>
      </c>
    </row>
    <row r="40" spans="1:13" ht="16.5" customHeight="1" x14ac:dyDescent="0.2">
      <c r="A40" s="2" t="s">
        <v>26</v>
      </c>
      <c r="B40" s="2"/>
      <c r="C40" s="2"/>
      <c r="D40" s="2"/>
      <c r="E40" s="3"/>
      <c r="F40" s="2"/>
      <c r="G40" s="40">
        <v>4582578</v>
      </c>
      <c r="H40" s="38"/>
      <c r="I40" s="41">
        <v>4562982</v>
      </c>
      <c r="J40" s="2"/>
      <c r="K40" s="124">
        <v>2805683</v>
      </c>
      <c r="L40" s="50"/>
      <c r="M40" s="41">
        <v>3004430</v>
      </c>
    </row>
    <row r="41" spans="1:13" ht="16.5" customHeight="1" x14ac:dyDescent="0.2">
      <c r="A41" s="1"/>
      <c r="B41" s="2"/>
      <c r="C41" s="2"/>
      <c r="D41" s="2"/>
      <c r="E41" s="3"/>
      <c r="F41" s="2"/>
      <c r="G41" s="36"/>
      <c r="H41" s="38"/>
      <c r="I41" s="38"/>
      <c r="J41" s="38"/>
      <c r="K41" s="56"/>
      <c r="L41" s="38"/>
      <c r="M41" s="38"/>
    </row>
    <row r="42" spans="1:13" ht="16.5" customHeight="1" x14ac:dyDescent="0.2">
      <c r="A42" s="1" t="s">
        <v>27</v>
      </c>
      <c r="B42" s="2"/>
      <c r="C42" s="2"/>
      <c r="D42" s="2"/>
      <c r="E42" s="3"/>
      <c r="F42" s="2"/>
      <c r="G42" s="40">
        <f>SUM(G29:G40)</f>
        <v>470152331</v>
      </c>
      <c r="H42" s="41"/>
      <c r="I42" s="41">
        <f>SUM(I29:I40)</f>
        <v>456349800</v>
      </c>
      <c r="J42" s="38"/>
      <c r="K42" s="40">
        <f>SUM(K29:K40)</f>
        <v>442872029</v>
      </c>
      <c r="L42" s="41"/>
      <c r="M42" s="41">
        <f>SUM(M29:M40)</f>
        <v>458184927</v>
      </c>
    </row>
    <row r="43" spans="1:13" ht="16.5" customHeight="1" x14ac:dyDescent="0.2">
      <c r="A43" s="1"/>
      <c r="B43" s="2"/>
      <c r="C43" s="2"/>
      <c r="D43" s="2"/>
      <c r="E43" s="3"/>
      <c r="F43" s="2"/>
      <c r="G43" s="36"/>
      <c r="H43" s="38"/>
      <c r="I43" s="38"/>
      <c r="J43" s="38"/>
      <c r="K43" s="36"/>
      <c r="L43" s="38"/>
      <c r="M43" s="38"/>
    </row>
    <row r="44" spans="1:13" ht="16.5" customHeight="1" thickBot="1" x14ac:dyDescent="0.25">
      <c r="A44" s="1" t="s">
        <v>28</v>
      </c>
      <c r="B44" s="2"/>
      <c r="C44" s="2"/>
      <c r="D44" s="2"/>
      <c r="E44" s="3"/>
      <c r="F44" s="2"/>
      <c r="G44" s="57">
        <f>G42+G25</f>
        <v>742993009</v>
      </c>
      <c r="H44" s="38"/>
      <c r="I44" s="58">
        <f>I42+I25</f>
        <v>704196383</v>
      </c>
      <c r="J44" s="38"/>
      <c r="K44" s="57">
        <f>K42+K25</f>
        <v>685165625</v>
      </c>
      <c r="L44" s="38"/>
      <c r="M44" s="58">
        <f>M42+M25</f>
        <v>670420030</v>
      </c>
    </row>
    <row r="45" spans="1:13" ht="14.25" customHeight="1" thickTop="1" x14ac:dyDescent="0.2">
      <c r="A45" s="1"/>
      <c r="B45" s="2"/>
      <c r="C45" s="2"/>
      <c r="D45" s="2"/>
      <c r="E45" s="3"/>
      <c r="F45" s="3"/>
      <c r="G45" s="37"/>
      <c r="H45" s="37"/>
      <c r="I45" s="37"/>
      <c r="J45" s="39"/>
      <c r="K45" s="37"/>
      <c r="L45" s="37"/>
      <c r="M45" s="37"/>
    </row>
    <row r="46" spans="1:13" ht="16.5" customHeight="1" x14ac:dyDescent="0.2">
      <c r="A46" s="1"/>
      <c r="B46" s="2"/>
      <c r="C46" s="2"/>
      <c r="D46" s="2"/>
      <c r="E46" s="3"/>
      <c r="F46" s="3"/>
      <c r="G46" s="24"/>
      <c r="H46" s="16"/>
      <c r="I46" s="24"/>
      <c r="J46" s="3"/>
      <c r="K46" s="24"/>
      <c r="L46" s="16"/>
      <c r="M46" s="24"/>
    </row>
    <row r="47" spans="1:13" ht="16.5" customHeight="1" x14ac:dyDescent="0.2">
      <c r="A47" s="1"/>
      <c r="B47" s="2"/>
      <c r="C47" s="2"/>
      <c r="D47" s="2"/>
      <c r="E47" s="3"/>
      <c r="F47" s="3"/>
      <c r="G47" s="24"/>
      <c r="H47" s="16"/>
      <c r="I47" s="24"/>
      <c r="J47" s="3"/>
      <c r="K47" s="24"/>
      <c r="L47" s="16"/>
      <c r="M47" s="24"/>
    </row>
    <row r="48" spans="1:13" ht="16.5" customHeight="1" x14ac:dyDescent="0.2">
      <c r="A48" s="1"/>
      <c r="B48" s="2"/>
      <c r="C48" s="2"/>
      <c r="D48" s="2"/>
      <c r="E48" s="3"/>
      <c r="F48" s="3"/>
      <c r="G48" s="24"/>
      <c r="H48" s="16"/>
      <c r="I48" s="24"/>
      <c r="J48" s="3"/>
      <c r="K48" s="24"/>
      <c r="L48" s="16"/>
      <c r="M48" s="24"/>
    </row>
    <row r="49" spans="1:13" ht="16.5" customHeight="1" x14ac:dyDescent="0.2">
      <c r="A49" s="1"/>
      <c r="B49" s="2"/>
      <c r="C49" s="2"/>
      <c r="D49" s="2"/>
      <c r="E49" s="3"/>
      <c r="F49" s="3"/>
      <c r="G49" s="24"/>
      <c r="H49" s="16"/>
      <c r="I49" s="24"/>
      <c r="J49" s="3"/>
      <c r="K49" s="24"/>
      <c r="L49" s="16"/>
      <c r="M49" s="24"/>
    </row>
    <row r="50" spans="1:13" ht="16.5" customHeight="1" x14ac:dyDescent="0.2">
      <c r="A50" s="1"/>
      <c r="B50" s="2"/>
      <c r="C50" s="2"/>
      <c r="D50" s="2"/>
      <c r="E50" s="3"/>
      <c r="F50" s="3"/>
      <c r="G50" s="24"/>
      <c r="H50" s="16"/>
      <c r="I50" s="24"/>
      <c r="J50" s="3"/>
      <c r="K50" s="24"/>
      <c r="L50" s="16"/>
      <c r="M50" s="24"/>
    </row>
    <row r="51" spans="1:13" ht="16.5" customHeight="1" x14ac:dyDescent="0.2">
      <c r="A51" s="166" t="s">
        <v>160</v>
      </c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</row>
    <row r="52" spans="1:13" ht="16.5" customHeight="1" x14ac:dyDescent="0.2">
      <c r="A52" s="166" t="s">
        <v>161</v>
      </c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</row>
    <row r="53" spans="1:13" ht="16.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6.5" customHeight="1" x14ac:dyDescent="0.2">
      <c r="A54" s="1"/>
      <c r="B54" s="2"/>
      <c r="C54" s="2"/>
      <c r="D54" s="2"/>
      <c r="E54" s="3"/>
      <c r="F54" s="3"/>
      <c r="G54" s="24"/>
      <c r="H54" s="16"/>
      <c r="I54" s="24"/>
      <c r="J54" s="16"/>
      <c r="K54" s="24"/>
      <c r="L54" s="16"/>
      <c r="M54" s="24"/>
    </row>
    <row r="55" spans="1:13" ht="21.95" customHeight="1" x14ac:dyDescent="0.2">
      <c r="A55" s="9" t="s">
        <v>174</v>
      </c>
      <c r="B55" s="7"/>
      <c r="C55" s="9"/>
      <c r="D55" s="9"/>
      <c r="E55" s="10"/>
      <c r="F55" s="9"/>
      <c r="G55" s="59"/>
      <c r="H55" s="60"/>
      <c r="I55" s="59"/>
      <c r="J55" s="9"/>
      <c r="K55" s="59"/>
      <c r="L55" s="60"/>
      <c r="M55" s="59"/>
    </row>
    <row r="56" spans="1:13" ht="16.5" customHeight="1" x14ac:dyDescent="0.2">
      <c r="A56" s="1" t="str">
        <f>A1</f>
        <v>Stone One Public Company Limited</v>
      </c>
      <c r="B56" s="1"/>
      <c r="C56" s="2"/>
      <c r="D56" s="2"/>
      <c r="E56" s="3"/>
      <c r="F56" s="2"/>
      <c r="G56" s="26"/>
      <c r="H56" s="50"/>
      <c r="I56" s="26"/>
      <c r="J56" s="2"/>
      <c r="K56" s="26"/>
      <c r="L56" s="50"/>
      <c r="M56" s="26"/>
    </row>
    <row r="57" spans="1:13" ht="16.5" customHeight="1" x14ac:dyDescent="0.2">
      <c r="A57" s="1" t="s">
        <v>115</v>
      </c>
      <c r="B57" s="1"/>
      <c r="C57" s="2"/>
      <c r="D57" s="2"/>
      <c r="E57" s="3"/>
      <c r="F57" s="2"/>
      <c r="G57" s="26"/>
      <c r="H57" s="50"/>
      <c r="I57" s="26"/>
      <c r="J57" s="2"/>
      <c r="K57" s="26"/>
      <c r="L57" s="50"/>
      <c r="M57" s="26"/>
    </row>
    <row r="58" spans="1:13" ht="16.5" customHeight="1" x14ac:dyDescent="0.2">
      <c r="A58" s="8" t="str">
        <f>A3</f>
        <v>As at 30 June 2023</v>
      </c>
      <c r="B58" s="8"/>
      <c r="C58" s="9"/>
      <c r="D58" s="9"/>
      <c r="E58" s="10"/>
      <c r="F58" s="9"/>
      <c r="G58" s="59"/>
      <c r="H58" s="60"/>
      <c r="I58" s="59"/>
      <c r="J58" s="9"/>
      <c r="K58" s="59"/>
      <c r="L58" s="60"/>
      <c r="M58" s="59"/>
    </row>
    <row r="59" spans="1:13" ht="16.5" customHeight="1" x14ac:dyDescent="0.2">
      <c r="A59" s="1"/>
      <c r="B59" s="1"/>
      <c r="C59" s="2"/>
      <c r="D59" s="2"/>
      <c r="E59" s="3"/>
      <c r="F59" s="3"/>
      <c r="G59" s="24"/>
      <c r="H59" s="16"/>
      <c r="I59" s="24"/>
      <c r="J59" s="3"/>
      <c r="K59" s="24"/>
      <c r="L59" s="16"/>
      <c r="M59" s="24"/>
    </row>
    <row r="60" spans="1:13" ht="16.5" customHeight="1" x14ac:dyDescent="0.2">
      <c r="A60" s="1"/>
      <c r="B60" s="1"/>
      <c r="C60" s="2"/>
      <c r="D60" s="2"/>
      <c r="E60" s="3"/>
      <c r="F60" s="2"/>
      <c r="G60" s="26"/>
      <c r="H60" s="50"/>
      <c r="I60" s="26"/>
      <c r="J60" s="2"/>
      <c r="K60" s="26"/>
      <c r="L60" s="50"/>
      <c r="M60" s="26"/>
    </row>
    <row r="61" spans="1:13" ht="16.5" customHeight="1" x14ac:dyDescent="0.2">
      <c r="A61" s="1"/>
      <c r="B61" s="1"/>
      <c r="C61" s="2"/>
      <c r="D61" s="2"/>
      <c r="E61" s="3"/>
      <c r="F61" s="2"/>
      <c r="G61" s="167" t="s">
        <v>2</v>
      </c>
      <c r="H61" s="168"/>
      <c r="I61" s="168"/>
      <c r="J61" s="3"/>
      <c r="K61" s="167" t="s">
        <v>3</v>
      </c>
      <c r="L61" s="168"/>
      <c r="M61" s="168"/>
    </row>
    <row r="62" spans="1:13" ht="16.5" customHeight="1" x14ac:dyDescent="0.2">
      <c r="A62" s="1"/>
      <c r="B62" s="1"/>
      <c r="C62" s="2"/>
      <c r="D62" s="2"/>
      <c r="E62" s="3"/>
      <c r="F62" s="2"/>
      <c r="G62" s="164" t="s">
        <v>4</v>
      </c>
      <c r="H62" s="165"/>
      <c r="I62" s="165"/>
      <c r="J62" s="3"/>
      <c r="K62" s="164" t="s">
        <v>4</v>
      </c>
      <c r="L62" s="165"/>
      <c r="M62" s="165"/>
    </row>
    <row r="63" spans="1:13" ht="16.5" customHeight="1" x14ac:dyDescent="0.2">
      <c r="A63" s="1"/>
      <c r="B63" s="1"/>
      <c r="C63" s="2"/>
      <c r="D63" s="2"/>
      <c r="E63" s="3"/>
      <c r="F63" s="2"/>
      <c r="G63" s="27" t="s">
        <v>5</v>
      </c>
      <c r="H63" s="16"/>
      <c r="I63" s="27" t="s">
        <v>6</v>
      </c>
      <c r="J63" s="4"/>
      <c r="K63" s="27" t="s">
        <v>5</v>
      </c>
      <c r="L63" s="16"/>
      <c r="M63" s="27" t="s">
        <v>6</v>
      </c>
    </row>
    <row r="64" spans="1:13" ht="16.5" customHeight="1" x14ac:dyDescent="0.2">
      <c r="A64" s="1"/>
      <c r="B64" s="1"/>
      <c r="C64" s="2"/>
      <c r="D64" s="2"/>
      <c r="E64" s="3"/>
      <c r="F64" s="2"/>
      <c r="G64" s="51" t="s">
        <v>111</v>
      </c>
      <c r="H64" s="16"/>
      <c r="I64" s="51" t="s">
        <v>114</v>
      </c>
      <c r="J64" s="4"/>
      <c r="K64" s="51" t="s">
        <v>111</v>
      </c>
      <c r="L64" s="16"/>
      <c r="M64" s="51" t="s">
        <v>114</v>
      </c>
    </row>
    <row r="65" spans="1:13" ht="16.5" customHeight="1" x14ac:dyDescent="0.2">
      <c r="A65" s="1"/>
      <c r="B65" s="1"/>
      <c r="C65" s="2"/>
      <c r="D65" s="2"/>
      <c r="E65" s="3"/>
      <c r="F65" s="2"/>
      <c r="G65" s="128" t="s">
        <v>126</v>
      </c>
      <c r="H65" s="16"/>
      <c r="I65" s="51" t="s">
        <v>8</v>
      </c>
      <c r="J65" s="4"/>
      <c r="K65" s="128" t="s">
        <v>126</v>
      </c>
      <c r="L65" s="16"/>
      <c r="M65" s="51" t="s">
        <v>8</v>
      </c>
    </row>
    <row r="66" spans="1:13" ht="16.5" customHeight="1" x14ac:dyDescent="0.2">
      <c r="A66" s="2"/>
      <c r="B66" s="2"/>
      <c r="C66" s="2"/>
      <c r="D66" s="2"/>
      <c r="E66" s="18" t="s">
        <v>7</v>
      </c>
      <c r="F66" s="2"/>
      <c r="G66" s="28" t="s">
        <v>153</v>
      </c>
      <c r="H66" s="21"/>
      <c r="I66" s="129" t="s">
        <v>153</v>
      </c>
      <c r="J66" s="4"/>
      <c r="K66" s="129" t="s">
        <v>153</v>
      </c>
      <c r="L66" s="21"/>
      <c r="M66" s="28" t="s">
        <v>153</v>
      </c>
    </row>
    <row r="67" spans="1:13" ht="16.5" customHeight="1" x14ac:dyDescent="0.2">
      <c r="A67" s="6" t="s">
        <v>29</v>
      </c>
      <c r="B67" s="61"/>
      <c r="C67" s="61"/>
      <c r="D67" s="61"/>
      <c r="E67" s="62"/>
      <c r="F67" s="6"/>
      <c r="G67" s="63"/>
      <c r="H67" s="64"/>
      <c r="I67" s="65"/>
      <c r="J67" s="6"/>
      <c r="K67" s="63"/>
      <c r="L67" s="64"/>
      <c r="M67" s="65"/>
    </row>
    <row r="68" spans="1:13" ht="16.5" customHeight="1" x14ac:dyDescent="0.2">
      <c r="A68" s="6"/>
      <c r="B68" s="61"/>
      <c r="C68" s="61"/>
      <c r="D68" s="61"/>
      <c r="E68" s="62"/>
      <c r="F68" s="6"/>
      <c r="G68" s="63"/>
      <c r="H68" s="64"/>
      <c r="I68" s="65"/>
      <c r="J68" s="6"/>
      <c r="K68" s="63"/>
      <c r="L68" s="64"/>
      <c r="M68" s="65"/>
    </row>
    <row r="69" spans="1:13" ht="16.5" customHeight="1" x14ac:dyDescent="0.2">
      <c r="A69" s="6" t="s">
        <v>139</v>
      </c>
      <c r="B69" s="61"/>
      <c r="C69" s="61"/>
      <c r="D69" s="61"/>
      <c r="E69" s="62"/>
      <c r="F69" s="6"/>
      <c r="G69" s="63"/>
      <c r="H69" s="64"/>
      <c r="I69" s="65"/>
      <c r="J69" s="6"/>
      <c r="K69" s="63"/>
      <c r="L69" s="64"/>
      <c r="M69" s="65"/>
    </row>
    <row r="70" spans="1:13" ht="16.5" customHeight="1" x14ac:dyDescent="0.2">
      <c r="A70" s="6"/>
      <c r="B70" s="61"/>
      <c r="C70" s="61"/>
      <c r="D70" s="61"/>
      <c r="E70" s="66"/>
      <c r="F70" s="61"/>
      <c r="G70" s="30"/>
      <c r="H70" s="50"/>
      <c r="I70" s="26"/>
      <c r="J70" s="61"/>
      <c r="K70" s="30"/>
      <c r="L70" s="50"/>
      <c r="M70" s="26"/>
    </row>
    <row r="71" spans="1:13" ht="16.5" customHeight="1" x14ac:dyDescent="0.2">
      <c r="A71" s="6" t="s">
        <v>30</v>
      </c>
      <c r="B71" s="61"/>
      <c r="C71" s="61"/>
      <c r="D71" s="61"/>
      <c r="E71" s="66"/>
      <c r="F71" s="61"/>
      <c r="G71" s="30"/>
      <c r="H71" s="50"/>
      <c r="I71" s="26"/>
      <c r="J71" s="61"/>
      <c r="K71" s="30"/>
      <c r="L71" s="50"/>
      <c r="M71" s="26"/>
    </row>
    <row r="72" spans="1:13" ht="16.5" customHeight="1" x14ac:dyDescent="0.2">
      <c r="A72" s="6"/>
      <c r="B72" s="61"/>
      <c r="C72" s="61"/>
      <c r="D72" s="61"/>
      <c r="E72" s="66"/>
      <c r="F72" s="61"/>
      <c r="G72" s="30"/>
      <c r="H72" s="50"/>
      <c r="I72" s="38"/>
      <c r="J72" s="61"/>
      <c r="K72" s="30"/>
      <c r="L72" s="50"/>
      <c r="M72" s="26"/>
    </row>
    <row r="73" spans="1:13" ht="16.5" customHeight="1" x14ac:dyDescent="0.2">
      <c r="A73" s="61" t="s">
        <v>177</v>
      </c>
      <c r="B73" s="61"/>
      <c r="C73" s="61"/>
      <c r="D73" s="61"/>
      <c r="E73" s="66">
        <v>14.1</v>
      </c>
      <c r="F73" s="61"/>
      <c r="G73" s="30">
        <v>4000000</v>
      </c>
      <c r="H73" s="50"/>
      <c r="I73" s="38">
        <v>0</v>
      </c>
      <c r="J73" s="61"/>
      <c r="K73" s="30">
        <v>0</v>
      </c>
      <c r="L73" s="50"/>
      <c r="M73" s="26">
        <v>0</v>
      </c>
    </row>
    <row r="74" spans="1:13" ht="16.5" customHeight="1" x14ac:dyDescent="0.2">
      <c r="A74" s="137" t="s">
        <v>31</v>
      </c>
      <c r="B74" s="137"/>
      <c r="C74" s="137"/>
      <c r="D74" s="137"/>
      <c r="E74" s="66">
        <v>15</v>
      </c>
      <c r="F74" s="61"/>
      <c r="G74" s="30">
        <v>38737576</v>
      </c>
      <c r="H74" s="50"/>
      <c r="I74" s="125">
        <v>28462256</v>
      </c>
      <c r="J74" s="61"/>
      <c r="K74" s="123">
        <v>37433045</v>
      </c>
      <c r="L74" s="50"/>
      <c r="M74" s="50">
        <v>30061470</v>
      </c>
    </row>
    <row r="75" spans="1:13" ht="16.5" customHeight="1" x14ac:dyDescent="0.2">
      <c r="A75" s="137" t="s">
        <v>131</v>
      </c>
      <c r="B75" s="137"/>
      <c r="C75" s="137"/>
      <c r="D75" s="137"/>
      <c r="E75" s="66"/>
      <c r="F75" s="61"/>
      <c r="G75" s="36"/>
      <c r="H75" s="38"/>
      <c r="I75" s="17"/>
      <c r="K75" s="123"/>
      <c r="M75" s="17"/>
    </row>
    <row r="76" spans="1:13" ht="16.5" customHeight="1" x14ac:dyDescent="0.2">
      <c r="A76" s="137"/>
      <c r="B76" s="138" t="s">
        <v>132</v>
      </c>
      <c r="C76" s="137"/>
      <c r="D76" s="137"/>
      <c r="E76" s="66">
        <v>14.2</v>
      </c>
      <c r="F76" s="61"/>
      <c r="G76" s="36">
        <v>5321667</v>
      </c>
      <c r="H76" s="38"/>
      <c r="I76" s="50">
        <v>4934241</v>
      </c>
      <c r="J76" s="61"/>
      <c r="K76" s="123">
        <v>0</v>
      </c>
      <c r="L76" s="50"/>
      <c r="M76" s="50">
        <v>0</v>
      </c>
    </row>
    <row r="77" spans="1:13" ht="16.5" customHeight="1" x14ac:dyDescent="0.2">
      <c r="A77" s="2" t="s">
        <v>121</v>
      </c>
      <c r="B77" s="2"/>
      <c r="C77" s="61"/>
      <c r="D77" s="61"/>
      <c r="E77" s="66">
        <v>16</v>
      </c>
      <c r="F77" s="61"/>
      <c r="G77" s="36">
        <v>12473168</v>
      </c>
      <c r="H77" s="38"/>
      <c r="I77" s="50">
        <v>13050348</v>
      </c>
      <c r="J77" s="61"/>
      <c r="K77" s="123">
        <v>8698695</v>
      </c>
      <c r="L77" s="50"/>
      <c r="M77" s="50">
        <v>7690063</v>
      </c>
    </row>
    <row r="78" spans="1:13" ht="16.5" customHeight="1" x14ac:dyDescent="0.2">
      <c r="A78" s="2" t="s">
        <v>32</v>
      </c>
      <c r="B78" s="2"/>
      <c r="C78" s="61"/>
      <c r="D78" s="61"/>
      <c r="E78" s="66"/>
      <c r="F78" s="61"/>
      <c r="G78" s="36">
        <v>3873380</v>
      </c>
      <c r="H78" s="38"/>
      <c r="I78" s="50">
        <v>3475987</v>
      </c>
      <c r="J78" s="61"/>
      <c r="K78" s="123">
        <v>3172174</v>
      </c>
      <c r="L78" s="50"/>
      <c r="M78" s="50">
        <v>2391449</v>
      </c>
    </row>
    <row r="79" spans="1:13" ht="16.5" customHeight="1" x14ac:dyDescent="0.2">
      <c r="A79" s="61" t="s">
        <v>33</v>
      </c>
      <c r="B79" s="61"/>
      <c r="C79" s="61"/>
      <c r="D79" s="61"/>
      <c r="E79" s="66"/>
      <c r="F79" s="61"/>
      <c r="G79" s="40">
        <v>1487415</v>
      </c>
      <c r="H79" s="38"/>
      <c r="I79" s="60">
        <v>1185400</v>
      </c>
      <c r="J79" s="61"/>
      <c r="K79" s="124">
        <v>1329686</v>
      </c>
      <c r="L79" s="50"/>
      <c r="M79" s="60">
        <v>929876</v>
      </c>
    </row>
    <row r="80" spans="1:13" ht="16.5" customHeight="1" x14ac:dyDescent="0.2">
      <c r="A80" s="6"/>
      <c r="B80" s="61"/>
      <c r="C80" s="61"/>
      <c r="D80" s="61"/>
      <c r="E80" s="66"/>
      <c r="F80" s="61"/>
      <c r="G80" s="36"/>
      <c r="H80" s="38"/>
      <c r="I80" s="38"/>
      <c r="J80" s="38"/>
      <c r="K80" s="36"/>
      <c r="L80" s="38"/>
      <c r="M80" s="38"/>
    </row>
    <row r="81" spans="1:13" ht="16.5" customHeight="1" x14ac:dyDescent="0.2">
      <c r="A81" s="6" t="s">
        <v>34</v>
      </c>
      <c r="B81" s="61"/>
      <c r="C81" s="61"/>
      <c r="D81" s="61"/>
      <c r="E81" s="66"/>
      <c r="F81" s="61"/>
      <c r="G81" s="40">
        <f>SUM(G73:G80)</f>
        <v>65893206</v>
      </c>
      <c r="H81" s="38"/>
      <c r="I81" s="41">
        <f>SUM(I72:I80)</f>
        <v>51108232</v>
      </c>
      <c r="J81" s="38"/>
      <c r="K81" s="40">
        <f>SUM(K74:K80)</f>
        <v>50633600</v>
      </c>
      <c r="L81" s="38"/>
      <c r="M81" s="41">
        <f>SUM(M74:M80)</f>
        <v>41072858</v>
      </c>
    </row>
    <row r="82" spans="1:13" ht="16.5" customHeight="1" x14ac:dyDescent="0.2">
      <c r="A82" s="6"/>
      <c r="B82" s="61"/>
      <c r="C82" s="61"/>
      <c r="D82" s="61"/>
      <c r="E82" s="66"/>
      <c r="F82" s="61"/>
      <c r="G82" s="36"/>
      <c r="H82" s="38"/>
      <c r="I82" s="38"/>
      <c r="J82" s="38"/>
      <c r="K82" s="36"/>
      <c r="L82" s="38"/>
      <c r="M82" s="38"/>
    </row>
    <row r="83" spans="1:13" ht="16.5" customHeight="1" x14ac:dyDescent="0.2">
      <c r="A83" s="6" t="s">
        <v>35</v>
      </c>
      <c r="B83" s="61"/>
      <c r="C83" s="61"/>
      <c r="D83" s="61"/>
      <c r="E83" s="66"/>
      <c r="F83" s="61"/>
      <c r="G83" s="36"/>
      <c r="H83" s="38"/>
      <c r="I83" s="38"/>
      <c r="J83" s="38"/>
      <c r="K83" s="36"/>
      <c r="L83" s="38"/>
      <c r="M83" s="38"/>
    </row>
    <row r="84" spans="1:13" ht="16.5" customHeight="1" x14ac:dyDescent="0.2">
      <c r="A84" s="6"/>
      <c r="B84" s="61"/>
      <c r="C84" s="61"/>
      <c r="D84" s="61"/>
      <c r="E84" s="66"/>
      <c r="F84" s="61"/>
      <c r="G84" s="36"/>
      <c r="H84" s="38"/>
      <c r="I84" s="38"/>
      <c r="J84" s="38"/>
      <c r="K84" s="36"/>
      <c r="L84" s="38"/>
      <c r="M84" s="38"/>
    </row>
    <row r="85" spans="1:13" ht="16.5" customHeight="1" x14ac:dyDescent="0.2">
      <c r="A85" s="138" t="s">
        <v>133</v>
      </c>
      <c r="B85" s="137"/>
      <c r="C85" s="137"/>
      <c r="D85" s="137"/>
      <c r="E85" s="66">
        <v>14.2</v>
      </c>
      <c r="F85" s="61"/>
      <c r="G85" s="132">
        <v>14920298</v>
      </c>
      <c r="H85" s="38"/>
      <c r="I85" s="50">
        <v>6065759</v>
      </c>
      <c r="J85" s="61"/>
      <c r="K85" s="123">
        <v>0</v>
      </c>
      <c r="L85" s="50"/>
      <c r="M85" s="50">
        <v>0</v>
      </c>
    </row>
    <row r="86" spans="1:13" ht="16.5" customHeight="1" x14ac:dyDescent="0.2">
      <c r="A86" s="137" t="s">
        <v>120</v>
      </c>
      <c r="B86" s="137"/>
      <c r="C86" s="137"/>
      <c r="D86" s="137"/>
      <c r="E86" s="66">
        <v>16</v>
      </c>
      <c r="F86" s="61"/>
      <c r="G86" s="36">
        <v>17540403</v>
      </c>
      <c r="H86" s="38"/>
      <c r="I86" s="50">
        <v>17200157</v>
      </c>
      <c r="J86" s="61"/>
      <c r="K86" s="123">
        <v>11131619</v>
      </c>
      <c r="L86" s="50"/>
      <c r="M86" s="50">
        <v>16082271</v>
      </c>
    </row>
    <row r="87" spans="1:13" ht="16.5" customHeight="1" x14ac:dyDescent="0.2">
      <c r="A87" s="137" t="s">
        <v>36</v>
      </c>
      <c r="B87" s="137"/>
      <c r="C87" s="137"/>
      <c r="D87" s="137"/>
      <c r="E87" s="66">
        <v>17</v>
      </c>
      <c r="F87" s="61"/>
      <c r="G87" s="36">
        <v>24626016</v>
      </c>
      <c r="H87" s="38"/>
      <c r="I87" s="50">
        <v>24750103</v>
      </c>
      <c r="J87" s="61"/>
      <c r="K87" s="123">
        <v>19135530</v>
      </c>
      <c r="L87" s="50"/>
      <c r="M87" s="50">
        <v>19730712</v>
      </c>
    </row>
    <row r="88" spans="1:13" ht="16.5" customHeight="1" x14ac:dyDescent="0.2">
      <c r="A88" s="137" t="s">
        <v>134</v>
      </c>
      <c r="B88" s="137"/>
      <c r="C88" s="137"/>
      <c r="D88" s="137"/>
      <c r="E88" s="66"/>
      <c r="F88" s="61"/>
      <c r="G88" s="40">
        <v>1805207</v>
      </c>
      <c r="H88" s="38"/>
      <c r="I88" s="60">
        <v>1767088</v>
      </c>
      <c r="J88" s="61"/>
      <c r="K88" s="124">
        <v>0</v>
      </c>
      <c r="L88" s="50"/>
      <c r="M88" s="60">
        <v>0</v>
      </c>
    </row>
    <row r="89" spans="1:13" ht="16.5" customHeight="1" x14ac:dyDescent="0.2">
      <c r="A89" s="6"/>
      <c r="B89" s="61"/>
      <c r="C89" s="61"/>
      <c r="D89" s="61"/>
      <c r="E89" s="66"/>
      <c r="F89" s="61"/>
      <c r="G89" s="36"/>
      <c r="H89" s="38"/>
      <c r="I89" s="38"/>
      <c r="J89" s="38"/>
      <c r="K89" s="36"/>
      <c r="L89" s="38"/>
      <c r="M89" s="38"/>
    </row>
    <row r="90" spans="1:13" ht="16.5" customHeight="1" x14ac:dyDescent="0.2">
      <c r="A90" s="6" t="s">
        <v>37</v>
      </c>
      <c r="B90" s="61"/>
      <c r="C90" s="61"/>
      <c r="D90" s="61"/>
      <c r="E90" s="66"/>
      <c r="F90" s="61"/>
      <c r="G90" s="40">
        <f>SUM(G85:G88)</f>
        <v>58891924</v>
      </c>
      <c r="H90" s="38"/>
      <c r="I90" s="41">
        <f>SUM(I85:I89)</f>
        <v>49783107</v>
      </c>
      <c r="J90" s="38"/>
      <c r="K90" s="40">
        <f>SUM(K85:K89)</f>
        <v>30267149</v>
      </c>
      <c r="L90" s="38"/>
      <c r="M90" s="41">
        <f>SUM(M85:M89)</f>
        <v>35812983</v>
      </c>
    </row>
    <row r="91" spans="1:13" ht="16.5" customHeight="1" x14ac:dyDescent="0.2">
      <c r="A91" s="6"/>
      <c r="B91" s="61"/>
      <c r="C91" s="61"/>
      <c r="D91" s="61"/>
      <c r="E91" s="66"/>
      <c r="F91" s="61"/>
      <c r="G91" s="36"/>
      <c r="H91" s="38"/>
      <c r="I91" s="38"/>
      <c r="J91" s="38"/>
      <c r="K91" s="36"/>
      <c r="L91" s="38"/>
      <c r="M91" s="38"/>
    </row>
    <row r="92" spans="1:13" ht="16.5" customHeight="1" x14ac:dyDescent="0.2">
      <c r="A92" s="6" t="s">
        <v>38</v>
      </c>
      <c r="B92" s="61"/>
      <c r="C92" s="61"/>
      <c r="D92" s="61"/>
      <c r="E92" s="66"/>
      <c r="F92" s="61"/>
      <c r="G92" s="40">
        <f>G90+G81</f>
        <v>124785130</v>
      </c>
      <c r="H92" s="38"/>
      <c r="I92" s="41">
        <f>I90+I81</f>
        <v>100891339</v>
      </c>
      <c r="J92" s="38"/>
      <c r="K92" s="40">
        <f>K90+K81</f>
        <v>80900749</v>
      </c>
      <c r="L92" s="38"/>
      <c r="M92" s="41">
        <f>M90+M81</f>
        <v>76885841</v>
      </c>
    </row>
    <row r="93" spans="1:13" ht="12.75" customHeight="1" x14ac:dyDescent="0.2">
      <c r="A93" s="71"/>
      <c r="B93" s="61"/>
      <c r="C93" s="61"/>
      <c r="D93" s="61"/>
      <c r="E93" s="66"/>
      <c r="F93" s="66"/>
      <c r="G93" s="37"/>
      <c r="H93" s="37"/>
      <c r="I93" s="37"/>
      <c r="J93" s="39"/>
      <c r="K93" s="37"/>
      <c r="L93" s="37"/>
      <c r="M93" s="37"/>
    </row>
    <row r="94" spans="1:13" ht="16.5" customHeight="1" x14ac:dyDescent="0.2">
      <c r="A94" s="71"/>
      <c r="B94" s="61"/>
      <c r="C94" s="61"/>
      <c r="D94" s="61"/>
      <c r="E94" s="66"/>
      <c r="F94" s="66"/>
      <c r="G94" s="37"/>
      <c r="H94" s="37"/>
      <c r="I94" s="37"/>
      <c r="J94" s="39"/>
      <c r="K94" s="37"/>
      <c r="L94" s="37"/>
      <c r="M94" s="37"/>
    </row>
    <row r="95" spans="1:13" ht="16.5" customHeight="1" x14ac:dyDescent="0.2">
      <c r="A95" s="71"/>
      <c r="B95" s="61"/>
      <c r="C95" s="61"/>
      <c r="D95" s="61"/>
      <c r="E95" s="66"/>
      <c r="F95" s="66"/>
      <c r="G95" s="37"/>
      <c r="H95" s="37"/>
      <c r="I95" s="37"/>
      <c r="J95" s="39"/>
      <c r="K95" s="37"/>
      <c r="L95" s="37"/>
      <c r="M95" s="37"/>
    </row>
    <row r="96" spans="1:13" ht="16.5" customHeight="1" x14ac:dyDescent="0.2">
      <c r="A96" s="71"/>
      <c r="B96" s="61"/>
      <c r="C96" s="61"/>
      <c r="D96" s="61"/>
      <c r="E96" s="66"/>
      <c r="F96" s="66"/>
      <c r="G96" s="37"/>
      <c r="H96" s="37"/>
      <c r="I96" s="37"/>
      <c r="J96" s="39"/>
      <c r="K96" s="37"/>
      <c r="L96" s="37"/>
      <c r="M96" s="37"/>
    </row>
    <row r="97" spans="1:13" ht="16.5" customHeight="1" x14ac:dyDescent="0.2">
      <c r="A97" s="71"/>
      <c r="B97" s="61"/>
      <c r="C97" s="61"/>
      <c r="D97" s="61"/>
      <c r="E97" s="66"/>
      <c r="F97" s="66"/>
      <c r="G97" s="37"/>
      <c r="H97" s="37"/>
      <c r="I97" s="37"/>
      <c r="J97" s="39"/>
      <c r="K97" s="37"/>
      <c r="L97" s="37"/>
      <c r="M97" s="37"/>
    </row>
    <row r="98" spans="1:13" ht="16.5" customHeight="1" x14ac:dyDescent="0.2">
      <c r="A98" s="71"/>
      <c r="B98" s="61"/>
      <c r="C98" s="61"/>
      <c r="D98" s="61"/>
      <c r="E98" s="66"/>
      <c r="F98" s="66"/>
      <c r="G98" s="37"/>
      <c r="H98" s="37"/>
      <c r="I98" s="37"/>
      <c r="J98" s="39"/>
      <c r="K98" s="37"/>
      <c r="L98" s="37"/>
      <c r="M98" s="37"/>
    </row>
    <row r="99" spans="1:13" ht="16.5" customHeight="1" x14ac:dyDescent="0.2">
      <c r="A99" s="71"/>
      <c r="B99" s="61"/>
      <c r="C99" s="61"/>
      <c r="D99" s="61"/>
      <c r="E99" s="66"/>
      <c r="F99" s="66"/>
      <c r="G99" s="24"/>
      <c r="H99" s="16"/>
      <c r="I99" s="24"/>
      <c r="J99" s="66"/>
      <c r="K99" s="24"/>
      <c r="L99" s="16"/>
      <c r="M99" s="24"/>
    </row>
    <row r="100" spans="1:13" ht="16.5" customHeight="1" x14ac:dyDescent="0.2">
      <c r="A100" s="71"/>
      <c r="B100" s="61"/>
      <c r="C100" s="61"/>
      <c r="D100" s="61"/>
      <c r="E100" s="66"/>
      <c r="F100" s="66"/>
      <c r="G100" s="24"/>
      <c r="H100" s="16"/>
      <c r="I100" s="24"/>
      <c r="J100" s="66"/>
      <c r="K100" s="24"/>
      <c r="L100" s="16"/>
      <c r="M100" s="24"/>
    </row>
    <row r="101" spans="1:13" ht="16.5" customHeight="1" x14ac:dyDescent="0.2">
      <c r="A101" s="71"/>
      <c r="B101" s="61"/>
      <c r="C101" s="61"/>
      <c r="D101" s="61"/>
      <c r="E101" s="66"/>
      <c r="F101" s="66"/>
      <c r="G101" s="24"/>
      <c r="H101" s="16"/>
      <c r="I101" s="24"/>
      <c r="J101" s="66"/>
      <c r="K101" s="24"/>
      <c r="L101" s="16"/>
      <c r="M101" s="24"/>
    </row>
    <row r="102" spans="1:13" ht="16.5" customHeight="1" x14ac:dyDescent="0.2">
      <c r="A102" s="71"/>
      <c r="B102" s="61"/>
      <c r="C102" s="61"/>
      <c r="D102" s="61"/>
      <c r="E102" s="66"/>
      <c r="F102" s="66"/>
      <c r="G102" s="24"/>
      <c r="H102" s="16"/>
      <c r="I102" s="24"/>
      <c r="J102" s="66"/>
      <c r="K102" s="24"/>
      <c r="L102" s="16"/>
      <c r="M102" s="24"/>
    </row>
    <row r="103" spans="1:13" ht="16.5" customHeight="1" x14ac:dyDescent="0.2">
      <c r="A103" s="71"/>
      <c r="B103" s="61"/>
      <c r="C103" s="61"/>
      <c r="D103" s="61"/>
      <c r="E103" s="66"/>
      <c r="F103" s="66"/>
      <c r="G103" s="24"/>
      <c r="H103" s="16"/>
      <c r="I103" s="24"/>
      <c r="J103" s="66"/>
      <c r="K103" s="24"/>
      <c r="L103" s="16"/>
      <c r="M103" s="24"/>
    </row>
    <row r="104" spans="1:13" ht="16.5" customHeight="1" x14ac:dyDescent="0.2">
      <c r="A104" s="71"/>
      <c r="B104" s="61"/>
      <c r="C104" s="61"/>
      <c r="D104" s="61"/>
      <c r="E104" s="66"/>
      <c r="F104" s="66"/>
      <c r="G104" s="24"/>
      <c r="H104" s="16"/>
      <c r="I104" s="24"/>
      <c r="J104" s="66"/>
      <c r="K104" s="24"/>
      <c r="L104" s="16"/>
      <c r="M104" s="24"/>
    </row>
    <row r="105" spans="1:13" ht="16.5" customHeight="1" x14ac:dyDescent="0.2">
      <c r="A105" s="71"/>
      <c r="B105" s="61"/>
      <c r="C105" s="61"/>
      <c r="D105" s="61"/>
      <c r="E105" s="66"/>
      <c r="F105" s="66"/>
      <c r="G105" s="24"/>
      <c r="H105" s="16"/>
      <c r="I105" s="24"/>
      <c r="J105" s="66"/>
      <c r="K105" s="24"/>
      <c r="L105" s="16"/>
      <c r="M105" s="24"/>
    </row>
    <row r="106" spans="1:13" ht="16.5" customHeight="1" x14ac:dyDescent="0.2">
      <c r="A106" s="71"/>
      <c r="B106" s="61"/>
      <c r="C106" s="61"/>
      <c r="D106" s="61"/>
      <c r="E106" s="66"/>
      <c r="F106" s="66"/>
      <c r="G106" s="24"/>
      <c r="H106" s="16"/>
      <c r="I106" s="24"/>
      <c r="J106" s="66"/>
      <c r="K106" s="24"/>
      <c r="L106" s="16"/>
      <c r="M106" s="24"/>
    </row>
    <row r="107" spans="1:13" ht="16.5" customHeight="1" x14ac:dyDescent="0.2">
      <c r="A107" s="71"/>
      <c r="B107" s="61"/>
      <c r="C107" s="61"/>
      <c r="D107" s="61"/>
      <c r="E107" s="66"/>
      <c r="F107" s="66"/>
      <c r="G107" s="24"/>
      <c r="H107" s="16"/>
      <c r="I107" s="24"/>
      <c r="J107" s="66"/>
      <c r="K107" s="24"/>
      <c r="L107" s="16"/>
      <c r="M107" s="24"/>
    </row>
    <row r="108" spans="1:13" ht="16.5" customHeight="1" x14ac:dyDescent="0.2">
      <c r="A108" s="71"/>
      <c r="B108" s="61"/>
      <c r="C108" s="61"/>
      <c r="D108" s="61"/>
      <c r="E108" s="66"/>
      <c r="F108" s="66"/>
      <c r="G108" s="24"/>
      <c r="H108" s="16"/>
      <c r="I108" s="24"/>
      <c r="J108" s="66"/>
      <c r="K108" s="24"/>
      <c r="L108" s="16"/>
      <c r="M108" s="24"/>
    </row>
    <row r="109" spans="1:13" ht="16.5" customHeight="1" x14ac:dyDescent="0.2">
      <c r="A109" s="71"/>
      <c r="B109" s="61"/>
      <c r="C109" s="61"/>
      <c r="D109" s="61"/>
      <c r="E109" s="66"/>
      <c r="F109" s="66"/>
      <c r="G109" s="24"/>
      <c r="H109" s="16"/>
      <c r="I109" s="24"/>
      <c r="J109" s="66"/>
      <c r="K109" s="24"/>
      <c r="L109" s="16"/>
      <c r="M109" s="24"/>
    </row>
    <row r="110" spans="1:13" ht="21.95" customHeight="1" x14ac:dyDescent="0.2">
      <c r="A110" s="9" t="str">
        <f>+A55</f>
        <v xml:space="preserve">The notes to the interim financial statement on pages 11 to 21 are an integral part of this interim financial information.                                                                                        </v>
      </c>
      <c r="B110" s="67"/>
      <c r="C110" s="67"/>
      <c r="D110" s="67"/>
      <c r="E110" s="67"/>
      <c r="F110" s="67"/>
      <c r="G110" s="59"/>
      <c r="H110" s="60"/>
      <c r="I110" s="59"/>
      <c r="J110" s="67"/>
      <c r="K110" s="59"/>
      <c r="L110" s="60"/>
      <c r="M110" s="59"/>
    </row>
    <row r="111" spans="1:13" ht="16.5" customHeight="1" x14ac:dyDescent="0.2">
      <c r="A111" s="1" t="str">
        <f>A1</f>
        <v>Stone One Public Company Limited</v>
      </c>
      <c r="B111" s="1"/>
      <c r="C111" s="2"/>
      <c r="D111" s="2"/>
      <c r="E111" s="3"/>
      <c r="F111" s="3"/>
      <c r="G111" s="24"/>
      <c r="H111" s="16"/>
      <c r="I111" s="24"/>
      <c r="J111" s="3"/>
      <c r="K111" s="24"/>
      <c r="L111" s="16"/>
      <c r="M111" s="24"/>
    </row>
    <row r="112" spans="1:13" ht="16.5" customHeight="1" x14ac:dyDescent="0.2">
      <c r="A112" s="1" t="s">
        <v>115</v>
      </c>
      <c r="B112" s="1"/>
      <c r="C112" s="2"/>
      <c r="D112" s="2"/>
      <c r="E112" s="3"/>
      <c r="F112" s="3"/>
      <c r="G112" s="24"/>
      <c r="H112" s="16"/>
      <c r="I112" s="24"/>
      <c r="J112" s="3"/>
      <c r="K112" s="24"/>
      <c r="L112" s="16"/>
      <c r="M112" s="24"/>
    </row>
    <row r="113" spans="1:13" ht="16.5" customHeight="1" x14ac:dyDescent="0.2">
      <c r="A113" s="8" t="str">
        <f>+A3</f>
        <v>As at 30 June 2023</v>
      </c>
      <c r="B113" s="8"/>
      <c r="C113" s="9"/>
      <c r="D113" s="9"/>
      <c r="E113" s="10"/>
      <c r="F113" s="10"/>
      <c r="G113" s="25"/>
      <c r="H113" s="162"/>
      <c r="I113" s="25"/>
      <c r="J113" s="10"/>
      <c r="K113" s="25"/>
      <c r="L113" s="162"/>
      <c r="M113" s="25"/>
    </row>
    <row r="114" spans="1:13" ht="16.5" customHeight="1" x14ac:dyDescent="0.2">
      <c r="A114" s="1"/>
      <c r="B114" s="1"/>
      <c r="C114" s="2"/>
      <c r="D114" s="2"/>
      <c r="E114" s="3"/>
      <c r="F114" s="3"/>
      <c r="G114" s="24"/>
      <c r="H114" s="16"/>
      <c r="I114" s="24"/>
      <c r="J114" s="3"/>
      <c r="K114" s="24"/>
      <c r="L114" s="16"/>
      <c r="M114" s="24"/>
    </row>
    <row r="115" spans="1:13" ht="16.5" customHeight="1" x14ac:dyDescent="0.2">
      <c r="A115" s="1"/>
      <c r="B115" s="1"/>
      <c r="C115" s="2"/>
      <c r="D115" s="2"/>
      <c r="E115" s="3"/>
      <c r="F115" s="3"/>
      <c r="G115" s="24"/>
      <c r="H115" s="16"/>
      <c r="I115" s="24"/>
      <c r="J115" s="3"/>
      <c r="K115" s="24"/>
      <c r="L115" s="16"/>
      <c r="M115" s="24"/>
    </row>
    <row r="116" spans="1:13" ht="16.5" customHeight="1" x14ac:dyDescent="0.2">
      <c r="A116" s="1"/>
      <c r="B116" s="1"/>
      <c r="C116" s="2"/>
      <c r="D116" s="2"/>
      <c r="E116" s="2"/>
      <c r="F116" s="2"/>
      <c r="G116" s="167" t="s">
        <v>2</v>
      </c>
      <c r="H116" s="168"/>
      <c r="I116" s="168"/>
      <c r="J116" s="3"/>
      <c r="K116" s="167" t="s">
        <v>3</v>
      </c>
      <c r="L116" s="168"/>
      <c r="M116" s="168"/>
    </row>
    <row r="117" spans="1:13" ht="16.5" customHeight="1" x14ac:dyDescent="0.2">
      <c r="A117" s="1"/>
      <c r="B117" s="1"/>
      <c r="C117" s="2"/>
      <c r="D117" s="2"/>
      <c r="E117" s="2"/>
      <c r="F117" s="2"/>
      <c r="G117" s="164" t="s">
        <v>4</v>
      </c>
      <c r="H117" s="165"/>
      <c r="I117" s="165"/>
      <c r="J117" s="3"/>
      <c r="K117" s="164" t="s">
        <v>4</v>
      </c>
      <c r="L117" s="165"/>
      <c r="M117" s="165"/>
    </row>
    <row r="118" spans="1:13" ht="16.5" customHeight="1" x14ac:dyDescent="0.2">
      <c r="A118" s="1"/>
      <c r="B118" s="1"/>
      <c r="C118" s="2"/>
      <c r="D118" s="2"/>
      <c r="E118" s="2"/>
      <c r="F118" s="2"/>
      <c r="G118" s="27" t="s">
        <v>5</v>
      </c>
      <c r="H118" s="16"/>
      <c r="I118" s="27" t="s">
        <v>6</v>
      </c>
      <c r="J118" s="4"/>
      <c r="K118" s="27" t="s">
        <v>5</v>
      </c>
      <c r="L118" s="16"/>
      <c r="M118" s="27" t="s">
        <v>6</v>
      </c>
    </row>
    <row r="119" spans="1:13" ht="16.5" customHeight="1" x14ac:dyDescent="0.2">
      <c r="A119" s="1"/>
      <c r="B119" s="1"/>
      <c r="C119" s="2"/>
      <c r="D119" s="2"/>
      <c r="E119" s="2"/>
      <c r="F119" s="2"/>
      <c r="G119" s="51" t="s">
        <v>111</v>
      </c>
      <c r="H119" s="16"/>
      <c r="I119" s="51" t="s">
        <v>114</v>
      </c>
      <c r="J119" s="4"/>
      <c r="K119" s="51" t="s">
        <v>111</v>
      </c>
      <c r="L119" s="16"/>
      <c r="M119" s="51" t="s">
        <v>114</v>
      </c>
    </row>
    <row r="120" spans="1:13" ht="16.5" customHeight="1" x14ac:dyDescent="0.2">
      <c r="A120" s="1"/>
      <c r="B120" s="1"/>
      <c r="C120" s="2"/>
      <c r="D120" s="2"/>
      <c r="E120" s="2"/>
      <c r="F120" s="2"/>
      <c r="G120" s="51" t="s">
        <v>126</v>
      </c>
      <c r="H120" s="16"/>
      <c r="I120" s="51" t="s">
        <v>8</v>
      </c>
      <c r="J120" s="4"/>
      <c r="K120" s="51" t="s">
        <v>126</v>
      </c>
      <c r="L120" s="16"/>
      <c r="M120" s="51" t="s">
        <v>8</v>
      </c>
    </row>
    <row r="121" spans="1:13" ht="16.5" customHeight="1" x14ac:dyDescent="0.2">
      <c r="A121" s="2"/>
      <c r="B121" s="2"/>
      <c r="C121" s="2"/>
      <c r="D121" s="2"/>
      <c r="E121" s="61"/>
      <c r="F121" s="2"/>
      <c r="G121" s="28" t="s">
        <v>153</v>
      </c>
      <c r="H121" s="21"/>
      <c r="I121" s="28" t="s">
        <v>153</v>
      </c>
      <c r="J121" s="4"/>
      <c r="K121" s="28" t="s">
        <v>153</v>
      </c>
      <c r="L121" s="21"/>
      <c r="M121" s="28" t="s">
        <v>153</v>
      </c>
    </row>
    <row r="122" spans="1:13" ht="16.5" customHeight="1" x14ac:dyDescent="0.2">
      <c r="A122" s="68" t="s">
        <v>116</v>
      </c>
      <c r="B122" s="61"/>
      <c r="C122" s="61"/>
      <c r="D122" s="61"/>
      <c r="E122" s="6"/>
      <c r="F122" s="6"/>
      <c r="G122" s="63"/>
      <c r="H122" s="64"/>
      <c r="I122" s="65"/>
      <c r="J122" s="6"/>
      <c r="K122" s="63"/>
      <c r="L122" s="64"/>
      <c r="M122" s="65"/>
    </row>
    <row r="123" spans="1:13" ht="16.5" customHeight="1" x14ac:dyDescent="0.2">
      <c r="A123" s="69"/>
      <c r="B123" s="61"/>
      <c r="C123" s="61"/>
      <c r="D123" s="61"/>
      <c r="E123" s="61"/>
      <c r="F123" s="61"/>
      <c r="G123" s="30"/>
      <c r="H123" s="50"/>
      <c r="I123" s="26"/>
      <c r="J123" s="61"/>
      <c r="K123" s="30"/>
      <c r="L123" s="50"/>
      <c r="M123" s="26"/>
    </row>
    <row r="124" spans="1:13" ht="16.5" customHeight="1" x14ac:dyDescent="0.2">
      <c r="A124" s="6" t="s">
        <v>39</v>
      </c>
      <c r="B124" s="61"/>
      <c r="C124" s="61"/>
      <c r="D124" s="61"/>
      <c r="E124" s="61"/>
      <c r="F124" s="61"/>
      <c r="G124" s="30"/>
      <c r="H124" s="50"/>
      <c r="I124" s="26"/>
      <c r="J124" s="61"/>
      <c r="K124" s="30"/>
      <c r="L124" s="50"/>
      <c r="M124" s="26"/>
    </row>
    <row r="125" spans="1:13" ht="16.5" customHeight="1" x14ac:dyDescent="0.2">
      <c r="A125" s="61"/>
      <c r="B125" s="61"/>
      <c r="C125" s="61"/>
      <c r="D125" s="61"/>
      <c r="E125" s="61"/>
      <c r="F125" s="61"/>
      <c r="G125" s="30"/>
      <c r="H125" s="50"/>
      <c r="I125" s="26"/>
      <c r="J125" s="61"/>
      <c r="K125" s="30"/>
      <c r="L125" s="50"/>
      <c r="M125" s="26"/>
    </row>
    <row r="126" spans="1:13" ht="16.5" customHeight="1" x14ac:dyDescent="0.2">
      <c r="A126" s="61" t="s">
        <v>40</v>
      </c>
      <c r="B126" s="61"/>
      <c r="C126" s="61"/>
      <c r="D126" s="61"/>
      <c r="E126" s="61"/>
      <c r="F126" s="61"/>
      <c r="G126" s="36"/>
      <c r="H126" s="38"/>
      <c r="I126" s="38"/>
      <c r="J126" s="38"/>
      <c r="K126" s="36"/>
      <c r="L126" s="38"/>
      <c r="M126" s="38"/>
    </row>
    <row r="127" spans="1:13" ht="16.5" customHeight="1" x14ac:dyDescent="0.2">
      <c r="A127" s="61"/>
      <c r="B127" s="69" t="s">
        <v>41</v>
      </c>
      <c r="C127" s="61"/>
      <c r="D127" s="61"/>
      <c r="E127" s="61"/>
      <c r="F127" s="61"/>
      <c r="G127" s="36"/>
      <c r="H127" s="38"/>
      <c r="I127" s="38"/>
      <c r="J127" s="38"/>
      <c r="K127" s="36"/>
      <c r="L127" s="38"/>
      <c r="M127" s="38"/>
    </row>
    <row r="128" spans="1:13" ht="16.5" customHeight="1" x14ac:dyDescent="0.2">
      <c r="A128" s="61"/>
      <c r="B128" s="61"/>
      <c r="C128" s="61" t="s">
        <v>156</v>
      </c>
      <c r="D128" s="61"/>
      <c r="E128" s="61"/>
      <c r="F128" s="61"/>
      <c r="G128" s="36"/>
      <c r="H128" s="38"/>
      <c r="I128" s="38"/>
      <c r="J128" s="38"/>
      <c r="K128" s="36"/>
      <c r="L128" s="38"/>
      <c r="M128" s="38"/>
    </row>
    <row r="129" spans="1:13" ht="16.5" customHeight="1" thickBot="1" x14ac:dyDescent="0.25">
      <c r="A129" s="61"/>
      <c r="B129" s="61"/>
      <c r="C129" s="2"/>
      <c r="D129" s="69" t="s">
        <v>173</v>
      </c>
      <c r="E129" s="3">
        <v>18</v>
      </c>
      <c r="F129" s="61"/>
      <c r="G129" s="70">
        <v>307134600</v>
      </c>
      <c r="H129" s="105"/>
      <c r="I129" s="105"/>
      <c r="J129" s="105"/>
      <c r="K129" s="70">
        <v>307134600</v>
      </c>
      <c r="L129" s="105"/>
      <c r="M129" s="105"/>
    </row>
    <row r="130" spans="1:13" ht="16.5" customHeight="1" thickTop="1" x14ac:dyDescent="0.2">
      <c r="A130" s="61"/>
      <c r="B130" s="61"/>
      <c r="C130" s="61" t="s">
        <v>171</v>
      </c>
      <c r="D130" s="61"/>
      <c r="E130" s="61"/>
      <c r="F130" s="61"/>
      <c r="G130" s="36"/>
      <c r="H130" s="38"/>
      <c r="I130" s="105"/>
      <c r="J130" s="38"/>
      <c r="K130" s="36"/>
      <c r="L130" s="38"/>
      <c r="M130" s="105"/>
    </row>
    <row r="131" spans="1:13" ht="16.5" customHeight="1" thickBot="1" x14ac:dyDescent="0.25">
      <c r="A131" s="61"/>
      <c r="B131" s="61"/>
      <c r="C131" s="61"/>
      <c r="D131" s="61" t="s">
        <v>172</v>
      </c>
      <c r="E131" s="61"/>
      <c r="F131" s="61"/>
      <c r="G131" s="36"/>
      <c r="H131" s="38"/>
      <c r="I131" s="58">
        <v>242134600</v>
      </c>
      <c r="J131" s="38"/>
      <c r="K131" s="36"/>
      <c r="L131" s="38"/>
      <c r="M131" s="58">
        <v>242134600</v>
      </c>
    </row>
    <row r="132" spans="1:13" ht="16.5" customHeight="1" thickTop="1" x14ac:dyDescent="0.2">
      <c r="A132" s="61"/>
      <c r="B132" s="61" t="s">
        <v>42</v>
      </c>
      <c r="C132" s="61"/>
      <c r="D132" s="61"/>
      <c r="E132" s="61"/>
      <c r="F132" s="61"/>
      <c r="G132" s="36"/>
      <c r="H132" s="38"/>
      <c r="I132" s="38"/>
      <c r="J132" s="38"/>
      <c r="K132" s="36"/>
      <c r="L132" s="38"/>
      <c r="M132" s="38"/>
    </row>
    <row r="133" spans="1:13" ht="16.5" customHeight="1" x14ac:dyDescent="0.2">
      <c r="A133" s="61"/>
      <c r="B133" s="61"/>
      <c r="C133" s="61" t="s">
        <v>155</v>
      </c>
      <c r="D133" s="61"/>
      <c r="E133" s="61"/>
      <c r="F133" s="61"/>
      <c r="G133" s="36"/>
      <c r="H133" s="38"/>
      <c r="I133" s="38"/>
      <c r="J133" s="38"/>
      <c r="K133" s="36"/>
      <c r="L133" s="38"/>
      <c r="M133" s="38"/>
    </row>
    <row r="134" spans="1:13" ht="16.5" customHeight="1" x14ac:dyDescent="0.2">
      <c r="A134" s="61"/>
      <c r="B134" s="61"/>
      <c r="C134" s="2"/>
      <c r="D134" s="69" t="s">
        <v>173</v>
      </c>
      <c r="E134" s="61"/>
      <c r="F134" s="61"/>
      <c r="G134" s="36">
        <v>242134600</v>
      </c>
      <c r="H134" s="38"/>
      <c r="I134" s="139">
        <v>0</v>
      </c>
      <c r="J134" s="137"/>
      <c r="K134" s="140">
        <v>242134600</v>
      </c>
      <c r="L134" s="141"/>
      <c r="M134" s="139">
        <v>0</v>
      </c>
    </row>
    <row r="135" spans="1:13" ht="16.5" customHeight="1" x14ac:dyDescent="0.2">
      <c r="A135" s="61"/>
      <c r="B135" s="61"/>
      <c r="C135" s="61" t="s">
        <v>171</v>
      </c>
      <c r="D135" s="61"/>
      <c r="E135" s="61"/>
      <c r="F135" s="61"/>
      <c r="G135" s="36"/>
      <c r="H135" s="38"/>
      <c r="I135" s="138"/>
      <c r="J135" s="137"/>
      <c r="K135" s="140"/>
      <c r="L135" s="141"/>
      <c r="M135" s="138"/>
    </row>
    <row r="136" spans="1:13" ht="16.5" customHeight="1" x14ac:dyDescent="0.2">
      <c r="A136" s="61"/>
      <c r="B136" s="61"/>
      <c r="C136" s="2"/>
      <c r="D136" s="61" t="s">
        <v>172</v>
      </c>
      <c r="E136" s="61"/>
      <c r="F136" s="61"/>
      <c r="G136" s="36">
        <v>0</v>
      </c>
      <c r="H136" s="38"/>
      <c r="I136" s="138">
        <v>242134600</v>
      </c>
      <c r="J136" s="137"/>
      <c r="K136" s="140">
        <v>0</v>
      </c>
      <c r="L136" s="141"/>
      <c r="M136" s="138">
        <v>242134600</v>
      </c>
    </row>
    <row r="137" spans="1:13" ht="16.5" customHeight="1" x14ac:dyDescent="0.2">
      <c r="A137" s="61" t="s">
        <v>43</v>
      </c>
      <c r="B137" s="61"/>
      <c r="C137" s="61"/>
      <c r="D137" s="61"/>
      <c r="E137" s="61"/>
      <c r="F137" s="61"/>
      <c r="G137" s="36">
        <v>139913762</v>
      </c>
      <c r="H137" s="38"/>
      <c r="I137" s="141">
        <v>139913762</v>
      </c>
      <c r="J137" s="137"/>
      <c r="K137" s="140">
        <v>139913762</v>
      </c>
      <c r="L137" s="141"/>
      <c r="M137" s="141">
        <v>139913762</v>
      </c>
    </row>
    <row r="138" spans="1:13" ht="16.5" customHeight="1" x14ac:dyDescent="0.2">
      <c r="A138" s="61" t="s">
        <v>140</v>
      </c>
      <c r="B138" s="61"/>
      <c r="C138" s="61"/>
      <c r="D138" s="61"/>
      <c r="E138" s="61"/>
      <c r="F138" s="61"/>
      <c r="G138" s="36">
        <v>167694335</v>
      </c>
      <c r="H138" s="38"/>
      <c r="I138" s="141">
        <v>167694335</v>
      </c>
      <c r="J138" s="137"/>
      <c r="K138" s="140">
        <v>167694335</v>
      </c>
      <c r="L138" s="141"/>
      <c r="M138" s="141">
        <v>167694335</v>
      </c>
    </row>
    <row r="139" spans="1:13" ht="16.5" customHeight="1" x14ac:dyDescent="0.2">
      <c r="A139" s="61" t="s">
        <v>44</v>
      </c>
      <c r="B139" s="61"/>
      <c r="C139" s="61"/>
      <c r="D139" s="61"/>
      <c r="E139" s="61"/>
      <c r="F139" s="61"/>
      <c r="G139" s="36"/>
      <c r="H139" s="38"/>
      <c r="I139" s="141"/>
      <c r="J139" s="137"/>
      <c r="K139" s="140"/>
      <c r="L139" s="141"/>
      <c r="M139" s="141"/>
    </row>
    <row r="140" spans="1:13" ht="16.5" customHeight="1" x14ac:dyDescent="0.2">
      <c r="A140" s="61"/>
      <c r="B140" s="61" t="s">
        <v>45</v>
      </c>
      <c r="C140" s="61"/>
      <c r="D140" s="61"/>
      <c r="E140" s="61"/>
      <c r="F140" s="61"/>
      <c r="G140" s="36">
        <v>19289553</v>
      </c>
      <c r="H140" s="38"/>
      <c r="I140" s="141">
        <v>19289553</v>
      </c>
      <c r="J140" s="137"/>
      <c r="K140" s="140">
        <v>19289553</v>
      </c>
      <c r="L140" s="141"/>
      <c r="M140" s="141">
        <v>19289553</v>
      </c>
    </row>
    <row r="141" spans="1:13" ht="16.5" customHeight="1" x14ac:dyDescent="0.2">
      <c r="A141" s="6"/>
      <c r="B141" s="61" t="s">
        <v>46</v>
      </c>
      <c r="C141" s="61"/>
      <c r="D141" s="61"/>
      <c r="E141" s="61"/>
      <c r="F141" s="61"/>
      <c r="G141" s="44">
        <v>49175629</v>
      </c>
      <c r="H141" s="38"/>
      <c r="I141" s="142">
        <v>34272794</v>
      </c>
      <c r="J141" s="137"/>
      <c r="K141" s="143">
        <v>35232626</v>
      </c>
      <c r="L141" s="141"/>
      <c r="M141" s="142">
        <v>24501939</v>
      </c>
    </row>
    <row r="142" spans="1:13" ht="16.5" customHeight="1" x14ac:dyDescent="0.2">
      <c r="A142" s="61"/>
      <c r="B142" s="61"/>
      <c r="C142" s="61"/>
      <c r="D142" s="61"/>
      <c r="E142" s="61"/>
      <c r="F142" s="61"/>
      <c r="G142" s="36"/>
      <c r="H142" s="38"/>
      <c r="I142" s="38"/>
      <c r="J142" s="38"/>
      <c r="K142" s="36"/>
      <c r="L142" s="38"/>
      <c r="M142" s="38"/>
    </row>
    <row r="143" spans="1:13" ht="16.5" customHeight="1" x14ac:dyDescent="0.2">
      <c r="A143" s="6" t="s">
        <v>47</v>
      </c>
      <c r="B143" s="61"/>
      <c r="C143" s="61"/>
      <c r="D143" s="61"/>
      <c r="E143" s="61"/>
      <c r="F143" s="61"/>
      <c r="G143" s="40">
        <f>SUM(G134:G141)</f>
        <v>618207879</v>
      </c>
      <c r="H143" s="38"/>
      <c r="I143" s="41">
        <f>SUM(I134:I141)</f>
        <v>603305044</v>
      </c>
      <c r="J143" s="38"/>
      <c r="K143" s="55">
        <f>SUM(K134:K141)</f>
        <v>604264876</v>
      </c>
      <c r="L143" s="38"/>
      <c r="M143" s="41">
        <f>SUM(M134:M141)</f>
        <v>593534189</v>
      </c>
    </row>
    <row r="144" spans="1:13" ht="16.5" customHeight="1" x14ac:dyDescent="0.2">
      <c r="A144" s="6"/>
      <c r="B144" s="61"/>
      <c r="C144" s="61"/>
      <c r="D144" s="61"/>
      <c r="E144" s="61"/>
      <c r="F144" s="61"/>
      <c r="G144" s="36"/>
      <c r="H144" s="38"/>
      <c r="I144" s="38"/>
      <c r="J144" s="38"/>
      <c r="K144" s="36"/>
      <c r="L144" s="38"/>
      <c r="M144" s="38"/>
    </row>
    <row r="145" spans="1:13" ht="16.5" customHeight="1" thickBot="1" x14ac:dyDescent="0.25">
      <c r="A145" s="6" t="s">
        <v>48</v>
      </c>
      <c r="B145" s="61"/>
      <c r="C145" s="61"/>
      <c r="D145" s="61"/>
      <c r="E145" s="61"/>
      <c r="F145" s="61"/>
      <c r="G145" s="57">
        <f>G143+G92</f>
        <v>742993009</v>
      </c>
      <c r="H145" s="38"/>
      <c r="I145" s="58">
        <f>I143+I92</f>
        <v>704196383</v>
      </c>
      <c r="J145" s="38"/>
      <c r="K145" s="57">
        <f>K143+K92</f>
        <v>685165625</v>
      </c>
      <c r="L145" s="38"/>
      <c r="M145" s="58">
        <f>M143+M92</f>
        <v>670420030</v>
      </c>
    </row>
    <row r="146" spans="1:13" ht="16.5" customHeight="1" thickTop="1" x14ac:dyDescent="0.2">
      <c r="A146" s="6"/>
      <c r="B146" s="61"/>
      <c r="C146" s="61"/>
      <c r="D146" s="61"/>
      <c r="E146" s="66"/>
      <c r="F146" s="66"/>
      <c r="G146" s="38"/>
      <c r="H146" s="37"/>
      <c r="I146" s="38"/>
      <c r="J146" s="39"/>
      <c r="K146" s="38"/>
      <c r="L146" s="37"/>
      <c r="M146" s="38"/>
    </row>
    <row r="147" spans="1:13" ht="16.5" customHeight="1" x14ac:dyDescent="0.2">
      <c r="A147" s="6"/>
      <c r="B147" s="61"/>
      <c r="C147" s="61"/>
      <c r="D147" s="61"/>
      <c r="E147" s="66"/>
      <c r="F147" s="66"/>
      <c r="G147" s="38"/>
      <c r="H147" s="37"/>
      <c r="I147" s="38"/>
      <c r="J147" s="39"/>
      <c r="K147" s="38"/>
      <c r="L147" s="37"/>
      <c r="M147" s="38"/>
    </row>
    <row r="148" spans="1:13" ht="16.5" customHeight="1" x14ac:dyDescent="0.2">
      <c r="A148" s="6"/>
      <c r="B148" s="61"/>
      <c r="C148" s="61"/>
      <c r="D148" s="61"/>
      <c r="E148" s="66"/>
      <c r="F148" s="66"/>
      <c r="G148" s="38"/>
      <c r="H148" s="37"/>
      <c r="I148" s="38"/>
      <c r="J148" s="39"/>
      <c r="K148" s="38"/>
      <c r="L148" s="37"/>
      <c r="M148" s="38"/>
    </row>
    <row r="149" spans="1:13" ht="16.5" customHeight="1" x14ac:dyDescent="0.2">
      <c r="A149" s="6"/>
      <c r="B149" s="61"/>
      <c r="C149" s="61"/>
      <c r="D149" s="61"/>
      <c r="E149" s="66"/>
      <c r="F149" s="66"/>
      <c r="G149" s="38"/>
      <c r="H149" s="37"/>
      <c r="I149" s="38"/>
      <c r="J149" s="39"/>
      <c r="K149" s="38"/>
      <c r="L149" s="37"/>
      <c r="M149" s="38"/>
    </row>
    <row r="150" spans="1:13" ht="16.5" customHeight="1" x14ac:dyDescent="0.2">
      <c r="A150" s="6"/>
      <c r="B150" s="61"/>
      <c r="C150" s="61"/>
      <c r="D150" s="61"/>
      <c r="E150" s="66"/>
      <c r="F150" s="66"/>
      <c r="G150" s="38"/>
      <c r="H150" s="37"/>
      <c r="I150" s="38"/>
      <c r="J150" s="39"/>
      <c r="K150" s="38"/>
      <c r="L150" s="37"/>
      <c r="M150" s="38"/>
    </row>
    <row r="151" spans="1:13" ht="16.5" customHeight="1" x14ac:dyDescent="0.2">
      <c r="A151" s="6"/>
      <c r="B151" s="61"/>
      <c r="C151" s="61"/>
      <c r="D151" s="61"/>
      <c r="E151" s="66"/>
      <c r="F151" s="66"/>
      <c r="G151" s="38"/>
      <c r="H151" s="37"/>
      <c r="I151" s="38"/>
      <c r="J151" s="39"/>
      <c r="K151" s="38"/>
      <c r="L151" s="37"/>
      <c r="M151" s="38"/>
    </row>
    <row r="152" spans="1:13" ht="16.5" customHeight="1" x14ac:dyDescent="0.2">
      <c r="A152" s="6"/>
      <c r="B152" s="61"/>
      <c r="C152" s="61"/>
      <c r="D152" s="61"/>
      <c r="E152" s="66"/>
      <c r="F152" s="66"/>
      <c r="G152" s="38"/>
      <c r="H152" s="37"/>
      <c r="I152" s="38"/>
      <c r="J152" s="39"/>
      <c r="K152" s="38"/>
      <c r="L152" s="37"/>
      <c r="M152" s="38"/>
    </row>
    <row r="153" spans="1:13" ht="16.5" customHeight="1" x14ac:dyDescent="0.2">
      <c r="A153" s="6"/>
      <c r="B153" s="61"/>
      <c r="C153" s="61"/>
      <c r="D153" s="61"/>
      <c r="E153" s="66"/>
      <c r="F153" s="66"/>
      <c r="G153" s="38"/>
      <c r="H153" s="37"/>
      <c r="I153" s="38"/>
      <c r="J153" s="39"/>
      <c r="K153" s="38"/>
      <c r="L153" s="37"/>
      <c r="M153" s="38"/>
    </row>
    <row r="154" spans="1:13" ht="16.5" customHeight="1" x14ac:dyDescent="0.2">
      <c r="A154" s="6"/>
      <c r="B154" s="61"/>
      <c r="C154" s="61"/>
      <c r="D154" s="61"/>
      <c r="E154" s="66"/>
      <c r="F154" s="66"/>
      <c r="G154" s="38"/>
      <c r="H154" s="37"/>
      <c r="I154" s="38"/>
      <c r="J154" s="39"/>
      <c r="K154" s="38"/>
      <c r="L154" s="37"/>
      <c r="M154" s="38"/>
    </row>
    <row r="155" spans="1:13" ht="16.5" customHeight="1" x14ac:dyDescent="0.2">
      <c r="A155" s="6"/>
      <c r="B155" s="61"/>
      <c r="C155" s="61"/>
      <c r="D155" s="61"/>
      <c r="E155" s="66"/>
      <c r="F155" s="66"/>
      <c r="G155" s="38"/>
      <c r="H155" s="37"/>
      <c r="I155" s="38"/>
      <c r="J155" s="39"/>
      <c r="K155" s="38"/>
      <c r="L155" s="37"/>
      <c r="M155" s="38"/>
    </row>
    <row r="156" spans="1:13" ht="16.5" customHeight="1" x14ac:dyDescent="0.2">
      <c r="A156" s="6"/>
      <c r="B156" s="61"/>
      <c r="C156" s="61"/>
      <c r="D156" s="61"/>
      <c r="E156" s="66"/>
      <c r="F156" s="66"/>
      <c r="G156" s="38"/>
      <c r="H156" s="37"/>
      <c r="I156" s="38"/>
      <c r="J156" s="39"/>
      <c r="K156" s="38"/>
      <c r="L156" s="37"/>
      <c r="M156" s="38"/>
    </row>
    <row r="157" spans="1:13" ht="16.5" customHeight="1" x14ac:dyDescent="0.2">
      <c r="A157" s="6"/>
      <c r="B157" s="61"/>
      <c r="C157" s="61"/>
      <c r="D157" s="61"/>
      <c r="E157" s="66"/>
      <c r="F157" s="66"/>
      <c r="G157" s="38"/>
      <c r="H157" s="37"/>
      <c r="I157" s="38"/>
      <c r="J157" s="39"/>
      <c r="K157" s="38"/>
      <c r="L157" s="37"/>
      <c r="M157" s="38"/>
    </row>
    <row r="158" spans="1:13" ht="16.5" customHeight="1" x14ac:dyDescent="0.2">
      <c r="A158" s="6"/>
      <c r="B158" s="61"/>
      <c r="C158" s="61"/>
      <c r="D158" s="61"/>
      <c r="E158" s="66"/>
      <c r="F158" s="66"/>
      <c r="G158" s="38"/>
      <c r="H158" s="37"/>
      <c r="I158" s="38"/>
      <c r="J158" s="39"/>
      <c r="K158" s="38"/>
      <c r="L158" s="37"/>
      <c r="M158" s="38"/>
    </row>
    <row r="159" spans="1:13" ht="16.5" customHeight="1" x14ac:dyDescent="0.2">
      <c r="A159" s="6"/>
      <c r="B159" s="61"/>
      <c r="C159" s="61"/>
      <c r="D159" s="61"/>
      <c r="E159" s="66"/>
      <c r="F159" s="66"/>
      <c r="G159" s="38"/>
      <c r="H159" s="37"/>
      <c r="I159" s="38"/>
      <c r="J159" s="39"/>
      <c r="K159" s="38"/>
      <c r="L159" s="37"/>
      <c r="M159" s="38"/>
    </row>
    <row r="160" spans="1:13" ht="16.5" customHeight="1" x14ac:dyDescent="0.2">
      <c r="A160" s="6"/>
      <c r="B160" s="61"/>
      <c r="C160" s="61"/>
      <c r="D160" s="61"/>
      <c r="E160" s="66"/>
      <c r="F160" s="66"/>
      <c r="G160" s="38"/>
      <c r="H160" s="37"/>
      <c r="I160" s="38"/>
      <c r="J160" s="39"/>
      <c r="K160" s="38"/>
      <c r="L160" s="37"/>
      <c r="M160" s="38"/>
    </row>
    <row r="161" spans="1:13" ht="16.5" customHeight="1" x14ac:dyDescent="0.2">
      <c r="A161" s="6"/>
      <c r="B161" s="61"/>
      <c r="C161" s="61"/>
      <c r="D161" s="61"/>
      <c r="E161" s="66"/>
      <c r="F161" s="66"/>
      <c r="G161" s="26"/>
      <c r="H161" s="16"/>
      <c r="I161" s="26"/>
      <c r="J161" s="66"/>
      <c r="K161" s="26"/>
      <c r="L161" s="16"/>
      <c r="M161" s="26"/>
    </row>
    <row r="162" spans="1:13" ht="16.5" customHeight="1" x14ac:dyDescent="0.2">
      <c r="A162" s="6"/>
      <c r="B162" s="61"/>
      <c r="C162" s="61"/>
      <c r="D162" s="61"/>
      <c r="E162" s="66"/>
      <c r="F162" s="66"/>
      <c r="G162" s="26"/>
      <c r="H162" s="16"/>
      <c r="I162" s="26"/>
      <c r="J162" s="66"/>
      <c r="K162" s="26"/>
      <c r="L162" s="16"/>
      <c r="M162" s="26"/>
    </row>
    <row r="163" spans="1:13" ht="16.5" customHeight="1" x14ac:dyDescent="0.2">
      <c r="A163" s="6"/>
      <c r="B163" s="61"/>
      <c r="C163" s="61"/>
      <c r="D163" s="61"/>
      <c r="E163" s="66"/>
      <c r="F163" s="66"/>
      <c r="G163" s="26"/>
      <c r="H163" s="16"/>
      <c r="I163" s="26"/>
      <c r="J163" s="66"/>
      <c r="K163" s="26"/>
      <c r="L163" s="16"/>
      <c r="M163" s="26"/>
    </row>
    <row r="164" spans="1:13" ht="15.95" customHeight="1" x14ac:dyDescent="0.2">
      <c r="A164" s="6"/>
      <c r="B164" s="61"/>
      <c r="C164" s="61"/>
      <c r="D164" s="61"/>
      <c r="E164" s="66"/>
      <c r="F164" s="66"/>
      <c r="G164" s="26"/>
      <c r="H164" s="16"/>
      <c r="I164" s="26"/>
      <c r="J164" s="66"/>
      <c r="K164" s="26"/>
      <c r="L164" s="16"/>
      <c r="M164" s="26"/>
    </row>
    <row r="165" spans="1:13" ht="21.95" customHeight="1" x14ac:dyDescent="0.2">
      <c r="A165" s="9" t="str">
        <f>A55</f>
        <v xml:space="preserve">The notes to the interim financial statement on pages 11 to 21 are an integral part of this interim financial information.                                                                                        </v>
      </c>
      <c r="B165" s="67"/>
      <c r="C165" s="67"/>
      <c r="D165" s="67"/>
      <c r="E165" s="67"/>
      <c r="F165" s="67"/>
      <c r="G165" s="59"/>
      <c r="H165" s="60"/>
      <c r="I165" s="59"/>
      <c r="J165" s="67"/>
      <c r="K165" s="59"/>
      <c r="L165" s="60"/>
      <c r="M165" s="59"/>
    </row>
  </sheetData>
  <mergeCells count="14">
    <mergeCell ref="G117:I117"/>
    <mergeCell ref="K117:M117"/>
    <mergeCell ref="A51:M51"/>
    <mergeCell ref="A52:M52"/>
    <mergeCell ref="K6:M6"/>
    <mergeCell ref="K7:M7"/>
    <mergeCell ref="G62:I62"/>
    <mergeCell ref="K62:M62"/>
    <mergeCell ref="K116:M116"/>
    <mergeCell ref="G6:I6"/>
    <mergeCell ref="G7:I7"/>
    <mergeCell ref="G61:I61"/>
    <mergeCell ref="K61:M61"/>
    <mergeCell ref="G116:I116"/>
  </mergeCells>
  <pageMargins left="0.8" right="0.5" top="0.5" bottom="0.6" header="0.49" footer="0.4"/>
  <pageSetup paperSize="9" scale="85" firstPageNumber="2" orientation="portrait" useFirstPageNumber="1" horizontalDpi="1200" verticalDpi="1200" r:id="rId1"/>
  <headerFooter>
    <oddFooter>&amp;R&amp;"Arial,Regular"&amp;9&amp;P</oddFooter>
  </headerFooter>
  <rowBreaks count="2" manualBreakCount="2">
    <brk id="55" max="16383" man="1"/>
    <brk id="11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7"/>
  <sheetViews>
    <sheetView topLeftCell="A14" zoomScaleNormal="100" zoomScaleSheetLayoutView="115" workbookViewId="0">
      <selection activeCell="L57" sqref="L57"/>
    </sheetView>
  </sheetViews>
  <sheetFormatPr defaultColWidth="12.85546875" defaultRowHeight="16.5" customHeight="1" x14ac:dyDescent="0.2"/>
  <cols>
    <col min="1" max="2" width="1.85546875" style="5" customWidth="1"/>
    <col min="3" max="3" width="37.7109375" style="5" customWidth="1"/>
    <col min="4" max="4" width="4.42578125" style="5" customWidth="1"/>
    <col min="5" max="5" width="1" style="5" customWidth="1"/>
    <col min="6" max="6" width="12.42578125" style="32" customWidth="1"/>
    <col min="7" max="7" width="1" style="5" customWidth="1"/>
    <col min="8" max="8" width="12.42578125" style="32" customWidth="1"/>
    <col min="9" max="9" width="1" style="5" customWidth="1"/>
    <col min="10" max="10" width="12.42578125" style="32" customWidth="1"/>
    <col min="11" max="11" width="1" style="5" customWidth="1"/>
    <col min="12" max="12" width="12.42578125" style="32" customWidth="1"/>
    <col min="13" max="16384" width="12.85546875" style="5"/>
  </cols>
  <sheetData>
    <row r="1" spans="1:12" ht="15" customHeight="1" x14ac:dyDescent="0.2">
      <c r="A1" s="19" t="s">
        <v>0</v>
      </c>
      <c r="B1" s="1"/>
      <c r="C1" s="2"/>
      <c r="D1" s="2"/>
      <c r="E1" s="3"/>
      <c r="F1" s="24"/>
      <c r="G1" s="4"/>
      <c r="H1" s="24"/>
      <c r="I1" s="3"/>
      <c r="J1" s="24"/>
      <c r="K1" s="4"/>
      <c r="L1" s="24"/>
    </row>
    <row r="2" spans="1:12" ht="15" customHeight="1" x14ac:dyDescent="0.2">
      <c r="A2" s="20" t="s">
        <v>49</v>
      </c>
      <c r="B2" s="1"/>
      <c r="C2" s="2"/>
      <c r="D2" s="2"/>
      <c r="E2" s="3"/>
      <c r="F2" s="24"/>
      <c r="G2" s="4"/>
      <c r="H2" s="24"/>
      <c r="I2" s="3"/>
      <c r="J2" s="24"/>
      <c r="K2" s="4"/>
      <c r="L2" s="24"/>
    </row>
    <row r="3" spans="1:12" ht="15" customHeight="1" x14ac:dyDescent="0.2">
      <c r="A3" s="7" t="s">
        <v>127</v>
      </c>
      <c r="B3" s="8"/>
      <c r="C3" s="9"/>
      <c r="D3" s="9"/>
      <c r="E3" s="10"/>
      <c r="F3" s="25"/>
      <c r="G3" s="11"/>
      <c r="H3" s="25"/>
      <c r="I3" s="10"/>
      <c r="J3" s="25"/>
      <c r="K3" s="11"/>
      <c r="L3" s="25"/>
    </row>
    <row r="4" spans="1:12" ht="15" customHeight="1" x14ac:dyDescent="0.2">
      <c r="A4" s="1"/>
      <c r="B4" s="2"/>
      <c r="C4" s="2"/>
      <c r="D4" s="2"/>
      <c r="E4" s="3"/>
      <c r="F4" s="24"/>
      <c r="G4" s="4"/>
      <c r="H4" s="24"/>
      <c r="I4" s="3"/>
      <c r="J4" s="24"/>
      <c r="K4" s="4"/>
      <c r="L4" s="24"/>
    </row>
    <row r="5" spans="1:12" s="17" customFormat="1" ht="15" customHeight="1" x14ac:dyDescent="0.2">
      <c r="A5" s="1"/>
      <c r="B5" s="2"/>
      <c r="C5" s="2"/>
      <c r="D5" s="2"/>
      <c r="E5" s="2"/>
      <c r="F5" s="26"/>
      <c r="G5" s="2"/>
      <c r="H5" s="26"/>
      <c r="I5" s="2"/>
      <c r="J5" s="26"/>
      <c r="K5" s="2"/>
      <c r="L5" s="26"/>
    </row>
    <row r="6" spans="1:12" s="17" customFormat="1" ht="15" customHeight="1" x14ac:dyDescent="0.2">
      <c r="A6" s="1"/>
      <c r="B6" s="2"/>
      <c r="C6" s="2"/>
      <c r="D6" s="2"/>
      <c r="E6" s="2"/>
      <c r="F6" s="167" t="s">
        <v>2</v>
      </c>
      <c r="G6" s="168"/>
      <c r="H6" s="168"/>
      <c r="I6" s="3"/>
      <c r="J6" s="167" t="s">
        <v>3</v>
      </c>
      <c r="K6" s="168"/>
      <c r="L6" s="168"/>
    </row>
    <row r="7" spans="1:12" s="17" customFormat="1" ht="15" customHeight="1" x14ac:dyDescent="0.2">
      <c r="A7" s="1"/>
      <c r="B7" s="2"/>
      <c r="C7" s="2"/>
      <c r="D7" s="2"/>
      <c r="E7" s="2"/>
      <c r="F7" s="164" t="s">
        <v>4</v>
      </c>
      <c r="G7" s="165"/>
      <c r="H7" s="165"/>
      <c r="I7" s="3"/>
      <c r="J7" s="164" t="s">
        <v>4</v>
      </c>
      <c r="K7" s="165"/>
      <c r="L7" s="165"/>
    </row>
    <row r="8" spans="1:12" s="17" customFormat="1" ht="15" customHeight="1" x14ac:dyDescent="0.2">
      <c r="A8" s="1"/>
      <c r="B8" s="2"/>
      <c r="C8" s="2"/>
      <c r="D8" s="2"/>
      <c r="E8" s="2"/>
      <c r="F8" s="27" t="s">
        <v>5</v>
      </c>
      <c r="G8" s="16"/>
      <c r="H8" s="27" t="s">
        <v>5</v>
      </c>
      <c r="I8" s="4"/>
      <c r="J8" s="27" t="s">
        <v>5</v>
      </c>
      <c r="K8" s="16"/>
      <c r="L8" s="27" t="s">
        <v>5</v>
      </c>
    </row>
    <row r="9" spans="1:12" s="17" customFormat="1" ht="15" customHeight="1" x14ac:dyDescent="0.2">
      <c r="A9" s="1"/>
      <c r="B9" s="2"/>
      <c r="C9" s="2"/>
      <c r="D9" s="2"/>
      <c r="E9" s="2"/>
      <c r="F9" s="128" t="s">
        <v>126</v>
      </c>
      <c r="G9" s="16"/>
      <c r="H9" s="128" t="s">
        <v>8</v>
      </c>
      <c r="I9" s="4"/>
      <c r="J9" s="128" t="s">
        <v>126</v>
      </c>
      <c r="K9" s="16"/>
      <c r="L9" s="27" t="s">
        <v>8</v>
      </c>
    </row>
    <row r="10" spans="1:12" s="17" customFormat="1" ht="15" customHeight="1" x14ac:dyDescent="0.2">
      <c r="A10" s="1"/>
      <c r="B10" s="2"/>
      <c r="C10" s="2"/>
      <c r="D10" s="18" t="s">
        <v>106</v>
      </c>
      <c r="E10" s="2"/>
      <c r="F10" s="127" t="s">
        <v>153</v>
      </c>
      <c r="G10" s="21"/>
      <c r="H10" s="127" t="s">
        <v>153</v>
      </c>
      <c r="I10" s="4"/>
      <c r="J10" s="127" t="s">
        <v>153</v>
      </c>
      <c r="K10" s="21"/>
      <c r="L10" s="127" t="s">
        <v>153</v>
      </c>
    </row>
    <row r="11" spans="1:12" ht="15" customHeight="1" x14ac:dyDescent="0.2">
      <c r="A11" s="2"/>
      <c r="B11" s="2"/>
      <c r="C11" s="2"/>
      <c r="D11" s="1"/>
      <c r="E11" s="13"/>
      <c r="F11" s="29"/>
      <c r="G11" s="12"/>
      <c r="H11" s="116"/>
      <c r="I11" s="14"/>
      <c r="J11" s="29"/>
      <c r="K11" s="12"/>
      <c r="L11" s="116"/>
    </row>
    <row r="12" spans="1:12" ht="15" customHeight="1" x14ac:dyDescent="0.2">
      <c r="A12" s="15" t="s">
        <v>170</v>
      </c>
      <c r="B12" s="2"/>
      <c r="C12" s="2"/>
      <c r="D12" s="2"/>
      <c r="E12" s="3"/>
      <c r="F12" s="36">
        <v>93891135</v>
      </c>
      <c r="G12" s="37"/>
      <c r="H12" s="105">
        <v>63762771</v>
      </c>
      <c r="I12" s="39"/>
      <c r="J12" s="36">
        <v>93891136</v>
      </c>
      <c r="K12" s="37"/>
      <c r="L12" s="105">
        <v>64539932</v>
      </c>
    </row>
    <row r="13" spans="1:12" ht="15" customHeight="1" x14ac:dyDescent="0.2">
      <c r="A13" s="15" t="s">
        <v>50</v>
      </c>
      <c r="B13" s="2"/>
      <c r="C13" s="2"/>
      <c r="D13" s="2"/>
      <c r="E13" s="3"/>
      <c r="F13" s="40">
        <v>0</v>
      </c>
      <c r="G13" s="37"/>
      <c r="H13" s="106">
        <v>0</v>
      </c>
      <c r="I13" s="39"/>
      <c r="J13" s="40">
        <v>10005941</v>
      </c>
      <c r="K13" s="37"/>
      <c r="L13" s="106">
        <v>12318520</v>
      </c>
    </row>
    <row r="14" spans="1:12" ht="15" customHeight="1" x14ac:dyDescent="0.2">
      <c r="A14" s="2"/>
      <c r="B14" s="2"/>
      <c r="C14" s="2"/>
      <c r="D14" s="1"/>
      <c r="E14" s="13"/>
      <c r="F14" s="36"/>
      <c r="G14" s="37"/>
      <c r="H14" s="105"/>
      <c r="I14" s="42"/>
      <c r="J14" s="36"/>
      <c r="K14" s="37"/>
      <c r="L14" s="105"/>
    </row>
    <row r="15" spans="1:12" ht="15" customHeight="1" x14ac:dyDescent="0.2">
      <c r="A15" s="6" t="s">
        <v>141</v>
      </c>
      <c r="B15" s="2"/>
      <c r="C15" s="2"/>
      <c r="D15" s="2"/>
      <c r="E15" s="3"/>
      <c r="F15" s="40">
        <f>SUM(F12:F13)</f>
        <v>93891135</v>
      </c>
      <c r="G15" s="37"/>
      <c r="H15" s="106">
        <f>SUM(H12:H13)</f>
        <v>63762771</v>
      </c>
      <c r="I15" s="39"/>
      <c r="J15" s="40">
        <f>SUM(J12:J13)</f>
        <v>103897077</v>
      </c>
      <c r="K15" s="37"/>
      <c r="L15" s="106">
        <f>SUM(L12:L13)</f>
        <v>76858452</v>
      </c>
    </row>
    <row r="16" spans="1:12" ht="15" customHeight="1" x14ac:dyDescent="0.2">
      <c r="A16" s="2"/>
      <c r="B16" s="2"/>
      <c r="C16" s="2"/>
      <c r="D16" s="1"/>
      <c r="E16" s="13"/>
      <c r="F16" s="43"/>
      <c r="G16" s="37"/>
      <c r="H16" s="108"/>
      <c r="I16" s="42"/>
      <c r="J16" s="43"/>
      <c r="K16" s="37"/>
      <c r="L16" s="108"/>
    </row>
    <row r="17" spans="1:12" ht="15" customHeight="1" x14ac:dyDescent="0.2">
      <c r="A17" s="15" t="s">
        <v>143</v>
      </c>
      <c r="B17" s="2"/>
      <c r="C17" s="2"/>
      <c r="D17" s="2"/>
      <c r="E17" s="3"/>
      <c r="F17" s="36">
        <v>-62585944</v>
      </c>
      <c r="G17" s="37"/>
      <c r="H17" s="105">
        <v>-40646270</v>
      </c>
      <c r="I17" s="39"/>
      <c r="J17" s="36">
        <v>-79688927</v>
      </c>
      <c r="K17" s="37"/>
      <c r="L17" s="105">
        <v>-64525718</v>
      </c>
    </row>
    <row r="18" spans="1:12" ht="15" customHeight="1" x14ac:dyDescent="0.2">
      <c r="A18" s="15" t="s">
        <v>51</v>
      </c>
      <c r="B18" s="2"/>
      <c r="C18" s="2"/>
      <c r="D18" s="2"/>
      <c r="E18" s="3"/>
      <c r="F18" s="40">
        <v>0</v>
      </c>
      <c r="G18" s="37"/>
      <c r="H18" s="106">
        <v>0</v>
      </c>
      <c r="I18" s="39"/>
      <c r="J18" s="40">
        <v>-4609997</v>
      </c>
      <c r="K18" s="37"/>
      <c r="L18" s="106">
        <v>-4303076</v>
      </c>
    </row>
    <row r="19" spans="1:12" ht="15" customHeight="1" x14ac:dyDescent="0.2">
      <c r="A19" s="2"/>
      <c r="B19" s="2"/>
      <c r="C19" s="2"/>
      <c r="D19" s="1"/>
      <c r="E19" s="13"/>
      <c r="F19" s="43"/>
      <c r="G19" s="37"/>
      <c r="H19" s="108"/>
      <c r="I19" s="42"/>
      <c r="J19" s="43"/>
      <c r="K19" s="37"/>
      <c r="L19" s="108"/>
    </row>
    <row r="20" spans="1:12" ht="15" customHeight="1" x14ac:dyDescent="0.2">
      <c r="A20" s="6" t="s">
        <v>142</v>
      </c>
      <c r="B20" s="2"/>
      <c r="C20" s="2"/>
      <c r="D20" s="2"/>
      <c r="E20" s="3"/>
      <c r="F20" s="40">
        <f>SUM(F17:F18)</f>
        <v>-62585944</v>
      </c>
      <c r="G20" s="37"/>
      <c r="H20" s="106">
        <f>SUM(H17:H18)</f>
        <v>-40646270</v>
      </c>
      <c r="I20" s="39"/>
      <c r="J20" s="40">
        <f>SUM(J17:J18)</f>
        <v>-84298924</v>
      </c>
      <c r="K20" s="37"/>
      <c r="L20" s="106">
        <f>SUM(L17:L18)</f>
        <v>-68828794</v>
      </c>
    </row>
    <row r="21" spans="1:12" ht="15" customHeight="1" x14ac:dyDescent="0.2">
      <c r="A21" s="2"/>
      <c r="B21" s="2"/>
      <c r="C21" s="2"/>
      <c r="D21" s="1"/>
      <c r="E21" s="13"/>
      <c r="F21" s="36"/>
      <c r="G21" s="37"/>
      <c r="H21" s="105"/>
      <c r="I21" s="42"/>
      <c r="J21" s="36"/>
      <c r="K21" s="37"/>
      <c r="L21" s="105"/>
    </row>
    <row r="22" spans="1:12" ht="15" customHeight="1" x14ac:dyDescent="0.2">
      <c r="A22" s="1" t="s">
        <v>52</v>
      </c>
      <c r="B22" s="1"/>
      <c r="C22" s="2"/>
      <c r="D22" s="2"/>
      <c r="E22" s="3"/>
      <c r="F22" s="36">
        <f>SUM(F15,F20)</f>
        <v>31305191</v>
      </c>
      <c r="G22" s="37"/>
      <c r="H22" s="105">
        <f>SUM(H15,H20)</f>
        <v>23116501</v>
      </c>
      <c r="I22" s="39"/>
      <c r="J22" s="36">
        <f>SUM(J15,J20)</f>
        <v>19598153</v>
      </c>
      <c r="K22" s="37"/>
      <c r="L22" s="105">
        <f>SUM(L15,L20)</f>
        <v>8029658</v>
      </c>
    </row>
    <row r="23" spans="1:12" ht="15" customHeight="1" x14ac:dyDescent="0.2">
      <c r="A23" s="15" t="s">
        <v>53</v>
      </c>
      <c r="B23" s="2"/>
      <c r="C23" s="2"/>
      <c r="D23" s="2"/>
      <c r="E23" s="3"/>
      <c r="F23" s="40">
        <v>478864</v>
      </c>
      <c r="G23" s="37"/>
      <c r="H23" s="106">
        <v>2700613</v>
      </c>
      <c r="I23" s="39"/>
      <c r="J23" s="40">
        <v>4029522</v>
      </c>
      <c r="K23" s="37"/>
      <c r="L23" s="106">
        <v>7226494</v>
      </c>
    </row>
    <row r="24" spans="1:12" ht="15" customHeight="1" x14ac:dyDescent="0.2">
      <c r="A24" s="2"/>
      <c r="B24" s="2"/>
      <c r="C24" s="2"/>
      <c r="D24" s="1"/>
      <c r="E24" s="13"/>
      <c r="F24" s="36"/>
      <c r="G24" s="37"/>
      <c r="H24" s="105"/>
      <c r="I24" s="42"/>
      <c r="J24" s="36"/>
      <c r="K24" s="37"/>
      <c r="L24" s="105"/>
    </row>
    <row r="25" spans="1:12" ht="15" customHeight="1" x14ac:dyDescent="0.2">
      <c r="A25" s="1" t="s">
        <v>54</v>
      </c>
      <c r="B25" s="2"/>
      <c r="C25" s="2"/>
      <c r="D25" s="2"/>
      <c r="E25" s="3"/>
      <c r="F25" s="36">
        <f>SUM(F23,F22)</f>
        <v>31784055</v>
      </c>
      <c r="G25" s="37"/>
      <c r="H25" s="105">
        <f>SUM(H23,H22)</f>
        <v>25817114</v>
      </c>
      <c r="I25" s="39"/>
      <c r="J25" s="36">
        <f>SUM(J23,J22)</f>
        <v>23627675</v>
      </c>
      <c r="K25" s="37"/>
      <c r="L25" s="105">
        <f>SUM(L23,L22)</f>
        <v>15256152</v>
      </c>
    </row>
    <row r="26" spans="1:12" ht="15" customHeight="1" x14ac:dyDescent="0.2">
      <c r="A26" s="15" t="s">
        <v>55</v>
      </c>
      <c r="B26" s="2"/>
      <c r="C26" s="2"/>
      <c r="D26" s="2"/>
      <c r="E26" s="3"/>
      <c r="F26" s="36">
        <v>-564176</v>
      </c>
      <c r="G26" s="37"/>
      <c r="H26" s="105">
        <v>-537607</v>
      </c>
      <c r="I26" s="39"/>
      <c r="J26" s="36">
        <v>-564177</v>
      </c>
      <c r="K26" s="37"/>
      <c r="L26" s="105">
        <v>-537607</v>
      </c>
    </row>
    <row r="27" spans="1:12" ht="15" customHeight="1" x14ac:dyDescent="0.2">
      <c r="A27" s="15" t="s">
        <v>56</v>
      </c>
      <c r="B27" s="2"/>
      <c r="C27" s="2"/>
      <c r="D27" s="2"/>
      <c r="E27" s="3"/>
      <c r="F27" s="40">
        <v>-17042435</v>
      </c>
      <c r="G27" s="37"/>
      <c r="H27" s="106">
        <v>-16892295</v>
      </c>
      <c r="I27" s="39"/>
      <c r="J27" s="40">
        <v>-11470558</v>
      </c>
      <c r="K27" s="37"/>
      <c r="L27" s="106">
        <v>-11578899</v>
      </c>
    </row>
    <row r="28" spans="1:12" ht="15" customHeight="1" x14ac:dyDescent="0.2">
      <c r="A28" s="2"/>
      <c r="B28" s="2"/>
      <c r="C28" s="2"/>
      <c r="D28" s="1"/>
      <c r="E28" s="13"/>
      <c r="F28" s="36"/>
      <c r="G28" s="37"/>
      <c r="H28" s="105"/>
      <c r="I28" s="42"/>
      <c r="J28" s="36"/>
      <c r="K28" s="37"/>
      <c r="L28" s="105"/>
    </row>
    <row r="29" spans="1:12" ht="15" customHeight="1" x14ac:dyDescent="0.2">
      <c r="A29" s="1" t="s">
        <v>57</v>
      </c>
      <c r="B29" s="2"/>
      <c r="C29" s="2"/>
      <c r="D29" s="2"/>
      <c r="E29" s="3"/>
      <c r="F29" s="40">
        <f>SUM(F26:F27)</f>
        <v>-17606611</v>
      </c>
      <c r="G29" s="37"/>
      <c r="H29" s="106">
        <f>SUM(H26:H27)</f>
        <v>-17429902</v>
      </c>
      <c r="I29" s="39"/>
      <c r="J29" s="40">
        <f>SUM(J26:J27)</f>
        <v>-12034735</v>
      </c>
      <c r="K29" s="37"/>
      <c r="L29" s="106">
        <f>SUM(L26:L27)</f>
        <v>-12116506</v>
      </c>
    </row>
    <row r="30" spans="1:12" ht="15" customHeight="1" x14ac:dyDescent="0.2">
      <c r="A30" s="2"/>
      <c r="B30" s="2"/>
      <c r="C30" s="2"/>
      <c r="D30" s="1"/>
      <c r="E30" s="13"/>
      <c r="F30" s="36"/>
      <c r="G30" s="37"/>
      <c r="H30" s="105"/>
      <c r="I30" s="42"/>
      <c r="J30" s="36"/>
      <c r="K30" s="37"/>
      <c r="L30" s="105"/>
    </row>
    <row r="31" spans="1:12" ht="15" customHeight="1" x14ac:dyDescent="0.2">
      <c r="A31" s="6" t="s">
        <v>185</v>
      </c>
      <c r="B31" s="2"/>
      <c r="C31" s="2"/>
      <c r="D31" s="2"/>
      <c r="E31" s="3"/>
      <c r="F31" s="36">
        <f>SUM(F25,F29)</f>
        <v>14177444</v>
      </c>
      <c r="G31" s="37"/>
      <c r="H31" s="105">
        <f>SUM(H25,H29)</f>
        <v>8387212</v>
      </c>
      <c r="I31" s="39"/>
      <c r="J31" s="36">
        <f>SUM(J25,J29)</f>
        <v>11592940</v>
      </c>
      <c r="K31" s="37"/>
      <c r="L31" s="105">
        <f>SUM(L25,L29)</f>
        <v>3139646</v>
      </c>
    </row>
    <row r="32" spans="1:12" ht="15" customHeight="1" x14ac:dyDescent="0.2">
      <c r="A32" s="15" t="s">
        <v>124</v>
      </c>
      <c r="B32" s="2"/>
      <c r="C32" s="2"/>
      <c r="D32" s="2"/>
      <c r="E32" s="3"/>
      <c r="F32" s="40">
        <v>-840646</v>
      </c>
      <c r="G32" s="37"/>
      <c r="H32" s="106">
        <v>-407020</v>
      </c>
      <c r="I32" s="39"/>
      <c r="J32" s="40">
        <v>-270443</v>
      </c>
      <c r="K32" s="37"/>
      <c r="L32" s="106">
        <v>-257147</v>
      </c>
    </row>
    <row r="33" spans="1:12" ht="15" customHeight="1" x14ac:dyDescent="0.2">
      <c r="A33" s="2"/>
      <c r="B33" s="2"/>
      <c r="C33" s="2"/>
      <c r="D33" s="2"/>
      <c r="E33" s="3"/>
      <c r="F33" s="43"/>
      <c r="G33" s="37"/>
      <c r="H33" s="108"/>
      <c r="I33" s="39"/>
      <c r="J33" s="43"/>
      <c r="K33" s="37"/>
      <c r="L33" s="108"/>
    </row>
    <row r="34" spans="1:12" ht="15" customHeight="1" x14ac:dyDescent="0.2">
      <c r="A34" s="6" t="s">
        <v>58</v>
      </c>
      <c r="B34" s="1"/>
      <c r="C34" s="2"/>
      <c r="D34" s="2"/>
      <c r="E34" s="3"/>
      <c r="F34" s="36">
        <f>SUM(F31:F32)</f>
        <v>13336798</v>
      </c>
      <c r="G34" s="37"/>
      <c r="H34" s="105">
        <f>SUM(H31:H32)</f>
        <v>7980192</v>
      </c>
      <c r="I34" s="39"/>
      <c r="J34" s="36">
        <f>SUM(J31:J32)</f>
        <v>11322497</v>
      </c>
      <c r="K34" s="37"/>
      <c r="L34" s="105">
        <f>SUM(L31:L32)</f>
        <v>2882499</v>
      </c>
    </row>
    <row r="35" spans="1:12" ht="15" customHeight="1" x14ac:dyDescent="0.2">
      <c r="A35" s="15" t="s">
        <v>184</v>
      </c>
      <c r="B35" s="1"/>
      <c r="C35" s="2"/>
      <c r="D35" s="3"/>
      <c r="E35" s="3"/>
      <c r="F35" s="40">
        <v>-3246194</v>
      </c>
      <c r="G35" s="37"/>
      <c r="H35" s="106">
        <v>-2521882</v>
      </c>
      <c r="I35" s="39"/>
      <c r="J35" s="40">
        <v>-2614470</v>
      </c>
      <c r="K35" s="37"/>
      <c r="L35" s="106">
        <v>-1181570</v>
      </c>
    </row>
    <row r="36" spans="1:12" ht="15" customHeight="1" x14ac:dyDescent="0.2">
      <c r="A36" s="2"/>
      <c r="B36" s="2"/>
      <c r="C36" s="2"/>
      <c r="D36" s="2"/>
      <c r="E36" s="3"/>
      <c r="F36" s="43"/>
      <c r="G36" s="37"/>
      <c r="H36" s="108"/>
      <c r="I36" s="39"/>
      <c r="J36" s="43"/>
      <c r="K36" s="37"/>
      <c r="L36" s="108"/>
    </row>
    <row r="37" spans="1:12" ht="15" customHeight="1" x14ac:dyDescent="0.2">
      <c r="A37" s="6" t="s">
        <v>182</v>
      </c>
      <c r="B37" s="1"/>
      <c r="C37" s="2"/>
      <c r="D37" s="2"/>
      <c r="E37" s="3"/>
      <c r="F37" s="44">
        <f>SUM(F34:F35)</f>
        <v>10090604</v>
      </c>
      <c r="G37" s="37"/>
      <c r="H37" s="115">
        <f>SUM(H34:H35)</f>
        <v>5458310</v>
      </c>
      <c r="I37" s="39"/>
      <c r="J37" s="44">
        <f>SUM(J34:J35)</f>
        <v>8708027</v>
      </c>
      <c r="K37" s="37"/>
      <c r="L37" s="115">
        <f>SUM(L34:L35)</f>
        <v>1700929</v>
      </c>
    </row>
    <row r="38" spans="1:12" ht="15" customHeight="1" x14ac:dyDescent="0.2">
      <c r="A38" s="2"/>
      <c r="B38" s="2"/>
      <c r="C38" s="2"/>
      <c r="D38" s="2"/>
      <c r="E38" s="3"/>
      <c r="F38" s="43"/>
      <c r="G38" s="37"/>
      <c r="H38" s="108"/>
      <c r="I38" s="39"/>
      <c r="J38" s="43"/>
      <c r="K38" s="37"/>
      <c r="L38" s="108"/>
    </row>
    <row r="39" spans="1:12" ht="15" customHeight="1" x14ac:dyDescent="0.2">
      <c r="A39" s="6" t="s">
        <v>59</v>
      </c>
      <c r="B39" s="1"/>
      <c r="C39" s="1"/>
      <c r="D39" s="2"/>
      <c r="E39" s="3"/>
      <c r="F39" s="36"/>
      <c r="G39" s="37"/>
      <c r="H39" s="105"/>
      <c r="I39" s="39"/>
      <c r="J39" s="36"/>
      <c r="K39" s="37"/>
      <c r="L39" s="105"/>
    </row>
    <row r="40" spans="1:12" ht="15" customHeight="1" x14ac:dyDescent="0.2">
      <c r="A40" s="23" t="s">
        <v>144</v>
      </c>
      <c r="B40" s="23"/>
      <c r="C40" s="23"/>
      <c r="D40" s="2"/>
      <c r="E40" s="3"/>
      <c r="F40" s="36"/>
      <c r="G40" s="37"/>
      <c r="H40" s="105"/>
      <c r="I40" s="39"/>
      <c r="J40" s="36"/>
      <c r="K40" s="37"/>
      <c r="L40" s="105"/>
    </row>
    <row r="41" spans="1:12" ht="15" customHeight="1" x14ac:dyDescent="0.2">
      <c r="A41" s="23"/>
      <c r="B41" s="23" t="s">
        <v>117</v>
      </c>
      <c r="C41" s="23"/>
      <c r="D41" s="2"/>
      <c r="E41" s="3"/>
      <c r="F41" s="36"/>
      <c r="G41" s="37"/>
      <c r="H41" s="105"/>
      <c r="I41" s="39"/>
      <c r="J41" s="36"/>
      <c r="K41" s="37"/>
      <c r="L41" s="105"/>
    </row>
    <row r="42" spans="1:12" ht="15" customHeight="1" x14ac:dyDescent="0.2">
      <c r="A42" s="2" t="s">
        <v>145</v>
      </c>
      <c r="B42" s="23"/>
      <c r="C42" s="23"/>
      <c r="D42" s="2"/>
      <c r="E42" s="3"/>
      <c r="F42" s="36"/>
      <c r="G42" s="37"/>
      <c r="H42" s="105"/>
      <c r="I42" s="39"/>
      <c r="J42" s="36"/>
      <c r="K42" s="37"/>
      <c r="L42" s="105"/>
    </row>
    <row r="43" spans="1:12" ht="15" customHeight="1" x14ac:dyDescent="0.2">
      <c r="A43" s="2"/>
      <c r="B43" s="2" t="s">
        <v>123</v>
      </c>
      <c r="C43" s="2"/>
      <c r="D43" s="2"/>
      <c r="E43" s="3"/>
      <c r="F43" s="45">
        <v>0</v>
      </c>
      <c r="G43" s="37"/>
      <c r="H43" s="110">
        <v>4175279</v>
      </c>
      <c r="I43" s="39"/>
      <c r="J43" s="45">
        <v>0</v>
      </c>
      <c r="K43" s="37"/>
      <c r="L43" s="110">
        <v>4039913</v>
      </c>
    </row>
    <row r="44" spans="1:12" ht="15" customHeight="1" x14ac:dyDescent="0.2">
      <c r="A44" s="6" t="s">
        <v>146</v>
      </c>
      <c r="B44" s="2"/>
      <c r="C44" s="2"/>
      <c r="D44" s="1"/>
      <c r="E44" s="13"/>
      <c r="F44" s="43"/>
      <c r="G44" s="37"/>
      <c r="H44" s="108"/>
      <c r="I44" s="42"/>
      <c r="J44" s="43"/>
      <c r="K44" s="37"/>
      <c r="L44" s="108"/>
    </row>
    <row r="45" spans="1:12" ht="15" customHeight="1" x14ac:dyDescent="0.2">
      <c r="A45" s="1"/>
      <c r="B45" s="6" t="s">
        <v>60</v>
      </c>
      <c r="C45" s="2"/>
      <c r="D45" s="2"/>
      <c r="E45" s="3"/>
      <c r="F45" s="45">
        <f>SUM(F43)</f>
        <v>0</v>
      </c>
      <c r="G45" s="37"/>
      <c r="H45" s="110">
        <f>SUM(H43)</f>
        <v>4175279</v>
      </c>
      <c r="I45" s="39"/>
      <c r="J45" s="45">
        <f>SUM(J43)</f>
        <v>0</v>
      </c>
      <c r="K45" s="37"/>
      <c r="L45" s="110">
        <f>SUM(L43)</f>
        <v>4039913</v>
      </c>
    </row>
    <row r="46" spans="1:12" ht="15" customHeight="1" x14ac:dyDescent="0.2">
      <c r="A46" s="2"/>
      <c r="B46" s="2"/>
      <c r="C46" s="2"/>
      <c r="D46" s="1"/>
      <c r="E46" s="13"/>
      <c r="F46" s="36"/>
      <c r="G46" s="37"/>
      <c r="H46" s="105"/>
      <c r="I46" s="42"/>
      <c r="J46" s="36"/>
      <c r="K46" s="37"/>
      <c r="L46" s="105"/>
    </row>
    <row r="47" spans="1:12" ht="15" customHeight="1" x14ac:dyDescent="0.2">
      <c r="A47" s="6" t="s">
        <v>61</v>
      </c>
      <c r="B47" s="2"/>
      <c r="C47" s="2"/>
      <c r="D47" s="2"/>
      <c r="E47" s="3"/>
      <c r="F47" s="46">
        <f>SUM(F37,F45)</f>
        <v>10090604</v>
      </c>
      <c r="G47" s="37"/>
      <c r="H47" s="117">
        <f>SUM(H37,H45)</f>
        <v>9633589</v>
      </c>
      <c r="I47" s="39"/>
      <c r="J47" s="46">
        <f>SUM(J37,J45)</f>
        <v>8708027</v>
      </c>
      <c r="K47" s="37"/>
      <c r="L47" s="117">
        <f>SUM(L37,L45)</f>
        <v>5740842</v>
      </c>
    </row>
    <row r="48" spans="1:12" ht="15" customHeight="1" x14ac:dyDescent="0.2">
      <c r="A48" s="2"/>
      <c r="B48" s="2"/>
      <c r="C48" s="2"/>
      <c r="D48" s="2"/>
      <c r="E48" s="3"/>
      <c r="F48" s="30"/>
      <c r="G48" s="4"/>
      <c r="H48" s="118"/>
      <c r="I48" s="3"/>
      <c r="J48" s="30"/>
      <c r="K48" s="4"/>
      <c r="L48" s="118"/>
    </row>
    <row r="49" spans="1:12" ht="15" customHeight="1" x14ac:dyDescent="0.2">
      <c r="A49" s="2"/>
      <c r="B49" s="2"/>
      <c r="C49" s="2"/>
      <c r="D49" s="2"/>
      <c r="E49" s="3"/>
      <c r="F49" s="30"/>
      <c r="G49" s="4"/>
      <c r="H49" s="118"/>
      <c r="I49" s="3"/>
      <c r="J49" s="30"/>
      <c r="K49" s="4"/>
      <c r="L49" s="118"/>
    </row>
    <row r="50" spans="1:12" ht="15" customHeight="1" x14ac:dyDescent="0.2">
      <c r="A50" s="6" t="s">
        <v>105</v>
      </c>
      <c r="B50" s="2"/>
      <c r="C50" s="2"/>
      <c r="D50" s="2"/>
      <c r="E50" s="3"/>
      <c r="F50" s="33"/>
      <c r="G50" s="34"/>
      <c r="H50" s="120"/>
      <c r="I50" s="35"/>
      <c r="J50" s="33"/>
      <c r="K50" s="34"/>
      <c r="L50" s="120"/>
    </row>
    <row r="51" spans="1:12" ht="15" customHeight="1" x14ac:dyDescent="0.2">
      <c r="A51" s="2"/>
      <c r="B51" s="2"/>
      <c r="C51" s="2"/>
      <c r="D51" s="2"/>
      <c r="E51" s="3"/>
      <c r="F51" s="31"/>
      <c r="G51" s="4"/>
      <c r="H51" s="119"/>
      <c r="I51" s="3"/>
      <c r="J51" s="31"/>
      <c r="K51" s="4"/>
      <c r="L51" s="119"/>
    </row>
    <row r="52" spans="1:12" ht="15" customHeight="1" x14ac:dyDescent="0.2">
      <c r="A52" s="15" t="s">
        <v>62</v>
      </c>
      <c r="B52" s="2"/>
      <c r="C52" s="2"/>
      <c r="D52" s="3">
        <v>20</v>
      </c>
      <c r="E52" s="3"/>
      <c r="F52" s="135">
        <f>ROUND(F37/242134600,2)</f>
        <v>0.04</v>
      </c>
      <c r="G52" s="34"/>
      <c r="H52" s="120">
        <f>ROUND(H37/242134600,3)</f>
        <v>2.3E-2</v>
      </c>
      <c r="I52" s="35"/>
      <c r="J52" s="135">
        <f>ROUND(J37/242134600,2)</f>
        <v>0.04</v>
      </c>
      <c r="K52" s="34"/>
      <c r="L52" s="120">
        <f>ROUND(L37/242134600,2)</f>
        <v>0.01</v>
      </c>
    </row>
    <row r="53" spans="1:12" ht="15" customHeight="1" x14ac:dyDescent="0.2">
      <c r="A53" s="2"/>
      <c r="B53" s="2"/>
      <c r="C53" s="2"/>
      <c r="D53" s="2"/>
      <c r="E53" s="3"/>
      <c r="F53" s="24"/>
      <c r="G53" s="4"/>
      <c r="H53" s="24"/>
      <c r="I53" s="3"/>
      <c r="J53" s="24"/>
      <c r="K53" s="4"/>
      <c r="L53" s="24"/>
    </row>
    <row r="54" spans="1:12" ht="15" customHeight="1" x14ac:dyDescent="0.2">
      <c r="A54" s="2"/>
      <c r="B54" s="2"/>
      <c r="C54" s="2"/>
      <c r="D54" s="2"/>
      <c r="E54" s="3"/>
      <c r="F54" s="24"/>
      <c r="G54" s="4"/>
      <c r="H54" s="24"/>
      <c r="I54" s="3"/>
      <c r="J54" s="24"/>
      <c r="K54" s="4"/>
      <c r="L54" s="24"/>
    </row>
    <row r="55" spans="1:12" ht="15" customHeight="1" x14ac:dyDescent="0.2">
      <c r="A55" s="2"/>
      <c r="B55" s="2"/>
      <c r="C55" s="2"/>
      <c r="D55" s="2"/>
      <c r="E55" s="3"/>
      <c r="F55" s="24"/>
      <c r="G55" s="4"/>
      <c r="H55" s="24"/>
      <c r="I55" s="3"/>
      <c r="J55" s="24"/>
      <c r="K55" s="4"/>
      <c r="L55" s="24"/>
    </row>
    <row r="56" spans="1:12" ht="15" customHeight="1" x14ac:dyDescent="0.2">
      <c r="A56" s="2"/>
      <c r="B56" s="2"/>
      <c r="C56" s="2"/>
      <c r="D56" s="2"/>
      <c r="E56" s="3"/>
      <c r="F56" s="24"/>
      <c r="G56" s="4"/>
      <c r="H56" s="24"/>
      <c r="I56" s="3"/>
      <c r="J56" s="24"/>
      <c r="K56" s="4"/>
      <c r="L56" s="24"/>
    </row>
    <row r="57" spans="1:12" ht="21.95" customHeight="1" x14ac:dyDescent="0.2">
      <c r="A57" s="9" t="str">
        <f>'2-4'!A55</f>
        <v xml:space="preserve">The notes to the interim financial statement on pages 11 to 21 are an integral part of this interim financial information.                                                                                        </v>
      </c>
      <c r="B57" s="9"/>
      <c r="C57" s="9"/>
      <c r="D57" s="9"/>
      <c r="E57" s="10"/>
      <c r="F57" s="25"/>
      <c r="G57" s="11"/>
      <c r="H57" s="25"/>
      <c r="I57" s="10"/>
      <c r="J57" s="25"/>
      <c r="K57" s="11"/>
      <c r="L57" s="25"/>
    </row>
  </sheetData>
  <mergeCells count="4">
    <mergeCell ref="F6:H6"/>
    <mergeCell ref="F7:H7"/>
    <mergeCell ref="J6:L6"/>
    <mergeCell ref="J7:L7"/>
  </mergeCells>
  <pageMargins left="0.8" right="0.5" top="0.5" bottom="0.6" header="0.49" footer="0.4"/>
  <pageSetup paperSize="9" scale="90" firstPageNumber="5" orientation="portrait" useFirstPageNumber="1" horizontalDpi="1200" verticalDpi="1200" r:id="rId1"/>
  <headerFooter>
    <oddFooter>&amp;R&amp;P</oddFooter>
  </headerFooter>
  <ignoredErrors>
    <ignoredError sqref="G10 I10 K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E961F-64E8-41B5-9431-F19322E66E7D}">
  <dimension ref="A1:L57"/>
  <sheetViews>
    <sheetView zoomScaleNormal="100" zoomScaleSheetLayoutView="115" workbookViewId="0">
      <selection activeCell="L57" sqref="L57"/>
    </sheetView>
  </sheetViews>
  <sheetFormatPr defaultColWidth="12.85546875" defaultRowHeight="15" customHeight="1" x14ac:dyDescent="0.2"/>
  <cols>
    <col min="1" max="2" width="1.85546875" style="5" customWidth="1"/>
    <col min="3" max="3" width="37.42578125" style="5" customWidth="1"/>
    <col min="4" max="4" width="4.5703125" style="5" customWidth="1"/>
    <col min="5" max="5" width="1" style="5" customWidth="1"/>
    <col min="6" max="6" width="12.42578125" style="32" customWidth="1"/>
    <col min="7" max="7" width="1" style="5" customWidth="1"/>
    <col min="8" max="8" width="12.42578125" style="32" customWidth="1"/>
    <col min="9" max="9" width="1" style="5" customWidth="1"/>
    <col min="10" max="10" width="12.42578125" style="32" customWidth="1"/>
    <col min="11" max="11" width="1" style="5" customWidth="1"/>
    <col min="12" max="12" width="12.42578125" style="32" customWidth="1"/>
    <col min="13" max="16384" width="12.85546875" style="5"/>
  </cols>
  <sheetData>
    <row r="1" spans="1:12" ht="15" customHeight="1" x14ac:dyDescent="0.2">
      <c r="A1" s="19" t="s">
        <v>0</v>
      </c>
      <c r="B1" s="1"/>
      <c r="C1" s="2"/>
      <c r="D1" s="2"/>
      <c r="E1" s="3"/>
      <c r="F1" s="24"/>
      <c r="G1" s="4"/>
      <c r="H1" s="24"/>
      <c r="I1" s="3"/>
      <c r="J1" s="24"/>
      <c r="K1" s="4"/>
      <c r="L1" s="24"/>
    </row>
    <row r="2" spans="1:12" ht="15" customHeight="1" x14ac:dyDescent="0.2">
      <c r="A2" s="20" t="s">
        <v>49</v>
      </c>
      <c r="B2" s="1"/>
      <c r="C2" s="2"/>
      <c r="D2" s="2"/>
      <c r="E2" s="3"/>
      <c r="F2" s="24"/>
      <c r="G2" s="4"/>
      <c r="H2" s="24"/>
      <c r="I2" s="3"/>
      <c r="J2" s="24"/>
      <c r="K2" s="4"/>
      <c r="L2" s="24"/>
    </row>
    <row r="3" spans="1:12" ht="15" customHeight="1" x14ac:dyDescent="0.2">
      <c r="A3" s="7" t="s">
        <v>128</v>
      </c>
      <c r="B3" s="8"/>
      <c r="C3" s="9"/>
      <c r="D3" s="9"/>
      <c r="E3" s="10"/>
      <c r="F3" s="25"/>
      <c r="G3" s="11"/>
      <c r="H3" s="25"/>
      <c r="I3" s="10"/>
      <c r="J3" s="25"/>
      <c r="K3" s="11"/>
      <c r="L3" s="25"/>
    </row>
    <row r="4" spans="1:12" ht="15" customHeight="1" x14ac:dyDescent="0.2">
      <c r="A4" s="1"/>
      <c r="B4" s="2"/>
      <c r="C4" s="2"/>
      <c r="D4" s="2"/>
      <c r="E4" s="3"/>
      <c r="F4" s="24"/>
      <c r="G4" s="4"/>
      <c r="H4" s="24"/>
      <c r="I4" s="3"/>
      <c r="J4" s="24"/>
      <c r="K4" s="4"/>
      <c r="L4" s="24"/>
    </row>
    <row r="5" spans="1:12" s="17" customFormat="1" ht="15" customHeight="1" x14ac:dyDescent="0.2">
      <c r="A5" s="1"/>
      <c r="B5" s="2"/>
      <c r="C5" s="2"/>
      <c r="D5" s="2"/>
      <c r="E5" s="2"/>
      <c r="F5" s="26"/>
      <c r="G5" s="2"/>
      <c r="H5" s="26"/>
      <c r="I5" s="2"/>
      <c r="J5" s="26"/>
      <c r="K5" s="2"/>
      <c r="L5" s="26"/>
    </row>
    <row r="6" spans="1:12" s="17" customFormat="1" ht="15" customHeight="1" x14ac:dyDescent="0.2">
      <c r="A6" s="1"/>
      <c r="B6" s="2"/>
      <c r="C6" s="2"/>
      <c r="D6" s="2"/>
      <c r="E6" s="2"/>
      <c r="F6" s="167" t="s">
        <v>2</v>
      </c>
      <c r="G6" s="168"/>
      <c r="H6" s="168"/>
      <c r="I6" s="3"/>
      <c r="J6" s="167" t="s">
        <v>3</v>
      </c>
      <c r="K6" s="168"/>
      <c r="L6" s="168"/>
    </row>
    <row r="7" spans="1:12" s="17" customFormat="1" ht="15" customHeight="1" x14ac:dyDescent="0.2">
      <c r="A7" s="1"/>
      <c r="B7" s="2"/>
      <c r="C7" s="2"/>
      <c r="D7" s="2"/>
      <c r="E7" s="2"/>
      <c r="F7" s="164" t="s">
        <v>4</v>
      </c>
      <c r="G7" s="165"/>
      <c r="H7" s="165"/>
      <c r="I7" s="3"/>
      <c r="J7" s="164" t="s">
        <v>4</v>
      </c>
      <c r="K7" s="165"/>
      <c r="L7" s="165"/>
    </row>
    <row r="8" spans="1:12" s="17" customFormat="1" ht="15" customHeight="1" x14ac:dyDescent="0.2">
      <c r="A8" s="1"/>
      <c r="B8" s="2"/>
      <c r="C8" s="2"/>
      <c r="D8" s="2"/>
      <c r="E8" s="2"/>
      <c r="F8" s="27" t="s">
        <v>5</v>
      </c>
      <c r="G8" s="16"/>
      <c r="H8" s="27" t="s">
        <v>5</v>
      </c>
      <c r="I8" s="4"/>
      <c r="J8" s="27" t="s">
        <v>5</v>
      </c>
      <c r="K8" s="16"/>
      <c r="L8" s="27" t="s">
        <v>5</v>
      </c>
    </row>
    <row r="9" spans="1:12" s="17" customFormat="1" ht="15" customHeight="1" x14ac:dyDescent="0.2">
      <c r="A9" s="1"/>
      <c r="B9" s="2"/>
      <c r="C9" s="2"/>
      <c r="D9" s="2"/>
      <c r="E9" s="2"/>
      <c r="F9" s="27" t="s">
        <v>126</v>
      </c>
      <c r="G9" s="16"/>
      <c r="H9" s="27" t="s">
        <v>8</v>
      </c>
      <c r="I9" s="4"/>
      <c r="J9" s="27" t="s">
        <v>126</v>
      </c>
      <c r="K9" s="16"/>
      <c r="L9" s="27" t="s">
        <v>8</v>
      </c>
    </row>
    <row r="10" spans="1:12" s="17" customFormat="1" ht="15" customHeight="1" x14ac:dyDescent="0.2">
      <c r="A10" s="1"/>
      <c r="B10" s="2"/>
      <c r="C10" s="2"/>
      <c r="D10" s="18" t="s">
        <v>7</v>
      </c>
      <c r="E10" s="2"/>
      <c r="F10" s="28" t="s">
        <v>153</v>
      </c>
      <c r="G10" s="21"/>
      <c r="H10" s="28" t="s">
        <v>153</v>
      </c>
      <c r="I10" s="4"/>
      <c r="J10" s="28" t="s">
        <v>153</v>
      </c>
      <c r="K10" s="21"/>
      <c r="L10" s="28" t="s">
        <v>153</v>
      </c>
    </row>
    <row r="11" spans="1:12" ht="15" customHeight="1" x14ac:dyDescent="0.2">
      <c r="A11" s="2"/>
      <c r="B11" s="2"/>
      <c r="C11" s="2"/>
      <c r="D11" s="1"/>
      <c r="E11" s="13"/>
      <c r="F11" s="29"/>
      <c r="G11" s="12"/>
      <c r="H11" s="116"/>
      <c r="I11" s="22"/>
      <c r="J11" s="29"/>
      <c r="K11" s="12"/>
      <c r="L11" s="116"/>
    </row>
    <row r="12" spans="1:12" ht="15" customHeight="1" x14ac:dyDescent="0.2">
      <c r="A12" s="15" t="s">
        <v>170</v>
      </c>
      <c r="B12" s="2"/>
      <c r="C12" s="2"/>
      <c r="D12" s="2"/>
      <c r="E12" s="3"/>
      <c r="F12" s="36">
        <v>164908557</v>
      </c>
      <c r="G12" s="37"/>
      <c r="H12" s="105">
        <v>149261022</v>
      </c>
      <c r="I12" s="39"/>
      <c r="J12" s="36">
        <v>164908557</v>
      </c>
      <c r="K12" s="37"/>
      <c r="L12" s="105">
        <v>150764910</v>
      </c>
    </row>
    <row r="13" spans="1:12" ht="15" customHeight="1" x14ac:dyDescent="0.2">
      <c r="A13" s="15" t="s">
        <v>50</v>
      </c>
      <c r="B13" s="2"/>
      <c r="C13" s="2"/>
      <c r="D13" s="2"/>
      <c r="E13" s="3"/>
      <c r="F13" s="40">
        <v>0</v>
      </c>
      <c r="G13" s="37"/>
      <c r="H13" s="106">
        <v>0</v>
      </c>
      <c r="I13" s="39"/>
      <c r="J13" s="40">
        <v>19830273</v>
      </c>
      <c r="K13" s="37"/>
      <c r="L13" s="106">
        <v>22342012</v>
      </c>
    </row>
    <row r="14" spans="1:12" ht="15" customHeight="1" x14ac:dyDescent="0.2">
      <c r="A14" s="2"/>
      <c r="B14" s="2"/>
      <c r="C14" s="2"/>
      <c r="D14" s="1"/>
      <c r="E14" s="13"/>
      <c r="F14" s="36"/>
      <c r="G14" s="37"/>
      <c r="H14" s="105"/>
      <c r="I14" s="42"/>
      <c r="J14" s="36"/>
      <c r="K14" s="37"/>
      <c r="L14" s="105"/>
    </row>
    <row r="15" spans="1:12" ht="15" customHeight="1" x14ac:dyDescent="0.2">
      <c r="A15" s="6" t="s">
        <v>141</v>
      </c>
      <c r="B15" s="2"/>
      <c r="C15" s="2"/>
      <c r="D15" s="2"/>
      <c r="E15" s="3"/>
      <c r="F15" s="40">
        <f>SUM(F12:F13)</f>
        <v>164908557</v>
      </c>
      <c r="G15" s="37"/>
      <c r="H15" s="106">
        <f>SUM(H12:H13)</f>
        <v>149261022</v>
      </c>
      <c r="I15" s="39"/>
      <c r="J15" s="40">
        <f>SUM(J12:J13)</f>
        <v>184738830</v>
      </c>
      <c r="K15" s="37"/>
      <c r="L15" s="106">
        <f>SUM(L12:L13)</f>
        <v>173106922</v>
      </c>
    </row>
    <row r="16" spans="1:12" ht="15" customHeight="1" x14ac:dyDescent="0.2">
      <c r="A16" s="2"/>
      <c r="B16" s="2"/>
      <c r="C16" s="2"/>
      <c r="D16" s="1"/>
      <c r="E16" s="13"/>
      <c r="F16" s="43"/>
      <c r="G16" s="37"/>
      <c r="H16" s="108"/>
      <c r="I16" s="42"/>
      <c r="J16" s="43"/>
      <c r="K16" s="37"/>
      <c r="L16" s="108"/>
    </row>
    <row r="17" spans="1:12" ht="15" customHeight="1" x14ac:dyDescent="0.2">
      <c r="A17" s="15" t="s">
        <v>143</v>
      </c>
      <c r="B17" s="2"/>
      <c r="C17" s="2"/>
      <c r="D17" s="2"/>
      <c r="E17" s="3"/>
      <c r="F17" s="36">
        <v>-110630603</v>
      </c>
      <c r="G17" s="37"/>
      <c r="H17" s="105">
        <v>-98724640</v>
      </c>
      <c r="I17" s="39"/>
      <c r="J17" s="36">
        <v>-146186422</v>
      </c>
      <c r="K17" s="37"/>
      <c r="L17" s="105">
        <v>-142865913</v>
      </c>
    </row>
    <row r="18" spans="1:12" ht="15" customHeight="1" x14ac:dyDescent="0.2">
      <c r="A18" s="15" t="s">
        <v>51</v>
      </c>
      <c r="B18" s="2"/>
      <c r="C18" s="2"/>
      <c r="D18" s="2"/>
      <c r="E18" s="3"/>
      <c r="F18" s="40">
        <v>0</v>
      </c>
      <c r="G18" s="37"/>
      <c r="H18" s="106">
        <v>0</v>
      </c>
      <c r="I18" s="39"/>
      <c r="J18" s="40">
        <v>-9025549</v>
      </c>
      <c r="K18" s="37"/>
      <c r="L18" s="106">
        <v>-9416000</v>
      </c>
    </row>
    <row r="19" spans="1:12" ht="15" customHeight="1" x14ac:dyDescent="0.2">
      <c r="A19" s="2"/>
      <c r="B19" s="2"/>
      <c r="C19" s="2"/>
      <c r="D19" s="1"/>
      <c r="E19" s="13"/>
      <c r="F19" s="43"/>
      <c r="G19" s="37"/>
      <c r="H19" s="108"/>
      <c r="I19" s="42"/>
      <c r="J19" s="43"/>
      <c r="K19" s="37"/>
      <c r="L19" s="108"/>
    </row>
    <row r="20" spans="1:12" ht="15" customHeight="1" x14ac:dyDescent="0.2">
      <c r="A20" s="6" t="s">
        <v>142</v>
      </c>
      <c r="B20" s="2"/>
      <c r="C20" s="2"/>
      <c r="D20" s="2"/>
      <c r="E20" s="3"/>
      <c r="F20" s="40">
        <f>SUM(F17:F18)</f>
        <v>-110630603</v>
      </c>
      <c r="G20" s="37"/>
      <c r="H20" s="106">
        <f>SUM(H17:H18)</f>
        <v>-98724640</v>
      </c>
      <c r="I20" s="39"/>
      <c r="J20" s="40">
        <f>SUM(J17:J18)</f>
        <v>-155211971</v>
      </c>
      <c r="K20" s="37"/>
      <c r="L20" s="106">
        <f>SUM(L17:L18)</f>
        <v>-152281913</v>
      </c>
    </row>
    <row r="21" spans="1:12" ht="15" customHeight="1" x14ac:dyDescent="0.2">
      <c r="A21" s="2"/>
      <c r="B21" s="2"/>
      <c r="C21" s="2"/>
      <c r="D21" s="1"/>
      <c r="E21" s="13"/>
      <c r="F21" s="36"/>
      <c r="G21" s="37"/>
      <c r="H21" s="105"/>
      <c r="I21" s="42"/>
      <c r="J21" s="36"/>
      <c r="K21" s="37"/>
      <c r="L21" s="105"/>
    </row>
    <row r="22" spans="1:12" ht="15" customHeight="1" x14ac:dyDescent="0.2">
      <c r="A22" s="1" t="s">
        <v>52</v>
      </c>
      <c r="B22" s="1"/>
      <c r="C22" s="2"/>
      <c r="D22" s="2"/>
      <c r="E22" s="3"/>
      <c r="F22" s="36">
        <f>SUM(F15,F20)</f>
        <v>54277954</v>
      </c>
      <c r="G22" s="37"/>
      <c r="H22" s="105">
        <f>SUM(H15,H20)</f>
        <v>50536382</v>
      </c>
      <c r="I22" s="39"/>
      <c r="J22" s="36">
        <f>SUM(J15,J20)</f>
        <v>29526859</v>
      </c>
      <c r="K22" s="37"/>
      <c r="L22" s="105">
        <f>SUM(L15,L20)</f>
        <v>20825009</v>
      </c>
    </row>
    <row r="23" spans="1:12" ht="15" customHeight="1" x14ac:dyDescent="0.2">
      <c r="A23" s="15" t="s">
        <v>53</v>
      </c>
      <c r="B23" s="2"/>
      <c r="C23" s="2"/>
      <c r="D23" s="2"/>
      <c r="E23" s="3"/>
      <c r="F23" s="40">
        <v>1547304</v>
      </c>
      <c r="G23" s="37"/>
      <c r="H23" s="106">
        <v>3985398</v>
      </c>
      <c r="I23" s="39"/>
      <c r="J23" s="40">
        <v>8610587</v>
      </c>
      <c r="K23" s="37"/>
      <c r="L23" s="106">
        <v>11669532</v>
      </c>
    </row>
    <row r="24" spans="1:12" ht="15" customHeight="1" x14ac:dyDescent="0.2">
      <c r="A24" s="2"/>
      <c r="B24" s="2"/>
      <c r="C24" s="2"/>
      <c r="D24" s="1"/>
      <c r="E24" s="13"/>
      <c r="F24" s="36"/>
      <c r="G24" s="37"/>
      <c r="H24" s="105"/>
      <c r="I24" s="42"/>
      <c r="J24" s="36"/>
      <c r="K24" s="37"/>
      <c r="L24" s="105"/>
    </row>
    <row r="25" spans="1:12" ht="15" customHeight="1" x14ac:dyDescent="0.2">
      <c r="A25" s="1" t="s">
        <v>54</v>
      </c>
      <c r="B25" s="2"/>
      <c r="C25" s="2"/>
      <c r="D25" s="2"/>
      <c r="E25" s="3"/>
      <c r="F25" s="36">
        <f>SUM(F23,F22)</f>
        <v>55825258</v>
      </c>
      <c r="G25" s="37"/>
      <c r="H25" s="105">
        <f>SUM(H23,H22)</f>
        <v>54521780</v>
      </c>
      <c r="I25" s="39"/>
      <c r="J25" s="36">
        <f>SUM(J23,J22)</f>
        <v>38137446</v>
      </c>
      <c r="K25" s="37"/>
      <c r="L25" s="105">
        <f>SUM(L23,L22)</f>
        <v>32494541</v>
      </c>
    </row>
    <row r="26" spans="1:12" ht="15" customHeight="1" x14ac:dyDescent="0.2">
      <c r="A26" s="15" t="s">
        <v>55</v>
      </c>
      <c r="B26" s="2"/>
      <c r="C26" s="2"/>
      <c r="D26" s="2"/>
      <c r="E26" s="3"/>
      <c r="F26" s="36">
        <v>-1118401</v>
      </c>
      <c r="G26" s="37"/>
      <c r="H26" s="105">
        <v>-1894179</v>
      </c>
      <c r="I26" s="39"/>
      <c r="J26" s="36">
        <v>-1118401</v>
      </c>
      <c r="K26" s="37"/>
      <c r="L26" s="105">
        <v>-1894179</v>
      </c>
    </row>
    <row r="27" spans="1:12" ht="15" customHeight="1" x14ac:dyDescent="0.2">
      <c r="A27" s="15" t="s">
        <v>56</v>
      </c>
      <c r="B27" s="2"/>
      <c r="C27" s="2"/>
      <c r="D27" s="2"/>
      <c r="E27" s="3"/>
      <c r="F27" s="40">
        <v>-33757870</v>
      </c>
      <c r="G27" s="37"/>
      <c r="H27" s="106">
        <v>-34383020</v>
      </c>
      <c r="I27" s="39"/>
      <c r="J27" s="40">
        <v>-22260233</v>
      </c>
      <c r="K27" s="37"/>
      <c r="L27" s="106">
        <v>-23004877</v>
      </c>
    </row>
    <row r="28" spans="1:12" ht="15" customHeight="1" x14ac:dyDescent="0.2">
      <c r="A28" s="2"/>
      <c r="B28" s="2"/>
      <c r="C28" s="2"/>
      <c r="D28" s="1"/>
      <c r="E28" s="13"/>
      <c r="F28" s="36"/>
      <c r="G28" s="37"/>
      <c r="H28" s="105"/>
      <c r="I28" s="42"/>
      <c r="J28" s="36"/>
      <c r="K28" s="37"/>
      <c r="L28" s="105"/>
    </row>
    <row r="29" spans="1:12" ht="15" customHeight="1" x14ac:dyDescent="0.2">
      <c r="A29" s="1" t="s">
        <v>57</v>
      </c>
      <c r="B29" s="2"/>
      <c r="C29" s="2"/>
      <c r="D29" s="2"/>
      <c r="E29" s="3"/>
      <c r="F29" s="40">
        <f>SUM(F26:F27)</f>
        <v>-34876271</v>
      </c>
      <c r="G29" s="37"/>
      <c r="H29" s="106">
        <f>SUM(H26:H27)</f>
        <v>-36277199</v>
      </c>
      <c r="I29" s="39"/>
      <c r="J29" s="40">
        <f>SUM(J26:J27)</f>
        <v>-23378634</v>
      </c>
      <c r="K29" s="37"/>
      <c r="L29" s="106">
        <f>SUM(L26:L27)</f>
        <v>-24899056</v>
      </c>
    </row>
    <row r="30" spans="1:12" ht="15" customHeight="1" x14ac:dyDescent="0.2">
      <c r="A30" s="2"/>
      <c r="B30" s="2"/>
      <c r="C30" s="2"/>
      <c r="D30" s="1"/>
      <c r="E30" s="13"/>
      <c r="F30" s="36"/>
      <c r="G30" s="37"/>
      <c r="H30" s="105"/>
      <c r="I30" s="42"/>
      <c r="J30" s="36"/>
      <c r="K30" s="37"/>
      <c r="L30" s="105"/>
    </row>
    <row r="31" spans="1:12" ht="15" customHeight="1" x14ac:dyDescent="0.2">
      <c r="A31" s="6" t="s">
        <v>185</v>
      </c>
      <c r="B31" s="2"/>
      <c r="C31" s="2"/>
      <c r="D31" s="2"/>
      <c r="E31" s="3"/>
      <c r="F31" s="36">
        <f>SUM(F25,F29)</f>
        <v>20948987</v>
      </c>
      <c r="G31" s="37"/>
      <c r="H31" s="105">
        <f>SUM(H25,H29)</f>
        <v>18244581</v>
      </c>
      <c r="I31" s="39"/>
      <c r="J31" s="36">
        <f>SUM(J25,J29)</f>
        <v>14758812</v>
      </c>
      <c r="K31" s="37"/>
      <c r="L31" s="105">
        <f>SUM(L25,L29)</f>
        <v>7595485</v>
      </c>
    </row>
    <row r="32" spans="1:12" ht="15" customHeight="1" x14ac:dyDescent="0.2">
      <c r="A32" s="15" t="s">
        <v>124</v>
      </c>
      <c r="B32" s="2"/>
      <c r="C32" s="2"/>
      <c r="D32" s="2"/>
      <c r="E32" s="3"/>
      <c r="F32" s="40">
        <v>-1433843</v>
      </c>
      <c r="G32" s="37"/>
      <c r="H32" s="106">
        <v>-853471</v>
      </c>
      <c r="I32" s="39"/>
      <c r="J32" s="40">
        <v>-563767</v>
      </c>
      <c r="K32" s="37"/>
      <c r="L32" s="106">
        <v>-533249</v>
      </c>
    </row>
    <row r="33" spans="1:12" ht="15" customHeight="1" x14ac:dyDescent="0.2">
      <c r="A33" s="2"/>
      <c r="B33" s="2"/>
      <c r="C33" s="2"/>
      <c r="D33" s="2"/>
      <c r="E33" s="3"/>
      <c r="F33" s="43"/>
      <c r="G33" s="37"/>
      <c r="H33" s="108"/>
      <c r="I33" s="39"/>
      <c r="J33" s="43"/>
      <c r="K33" s="37"/>
      <c r="L33" s="108"/>
    </row>
    <row r="34" spans="1:12" ht="15" customHeight="1" x14ac:dyDescent="0.2">
      <c r="A34" s="6" t="s">
        <v>58</v>
      </c>
      <c r="B34" s="1"/>
      <c r="C34" s="2"/>
      <c r="D34" s="2"/>
      <c r="E34" s="3"/>
      <c r="F34" s="36">
        <f>SUM(F31:F32)</f>
        <v>19515144</v>
      </c>
      <c r="G34" s="37"/>
      <c r="H34" s="105">
        <f>SUM(H31:H32)</f>
        <v>17391110</v>
      </c>
      <c r="I34" s="39"/>
      <c r="J34" s="36">
        <f>SUM(J31:J32)</f>
        <v>14195045</v>
      </c>
      <c r="K34" s="37"/>
      <c r="L34" s="105">
        <f>SUM(L31:L32)</f>
        <v>7062236</v>
      </c>
    </row>
    <row r="35" spans="1:12" ht="15" customHeight="1" x14ac:dyDescent="0.2">
      <c r="A35" s="15" t="s">
        <v>184</v>
      </c>
      <c r="B35" s="1"/>
      <c r="C35" s="2"/>
      <c r="D35" s="3">
        <v>19</v>
      </c>
      <c r="E35" s="3"/>
      <c r="F35" s="40">
        <v>-4612309</v>
      </c>
      <c r="G35" s="37"/>
      <c r="H35" s="106">
        <v>-4947591</v>
      </c>
      <c r="I35" s="39"/>
      <c r="J35" s="40">
        <v>-3464358</v>
      </c>
      <c r="K35" s="37"/>
      <c r="L35" s="106">
        <v>-2409338</v>
      </c>
    </row>
    <row r="36" spans="1:12" ht="15" customHeight="1" x14ac:dyDescent="0.2">
      <c r="A36" s="2"/>
      <c r="B36" s="2"/>
      <c r="C36" s="2"/>
      <c r="D36" s="2"/>
      <c r="E36" s="3"/>
      <c r="F36" s="43"/>
      <c r="G36" s="37"/>
      <c r="H36" s="108"/>
      <c r="I36" s="39"/>
      <c r="J36" s="43"/>
      <c r="K36" s="37"/>
      <c r="L36" s="108"/>
    </row>
    <row r="37" spans="1:12" ht="15" customHeight="1" x14ac:dyDescent="0.2">
      <c r="A37" s="6" t="s">
        <v>182</v>
      </c>
      <c r="B37" s="1"/>
      <c r="C37" s="2"/>
      <c r="D37" s="2"/>
      <c r="E37" s="3"/>
      <c r="F37" s="44">
        <f>SUM(F34:F35)</f>
        <v>14902835</v>
      </c>
      <c r="G37" s="37"/>
      <c r="H37" s="115">
        <f>SUM(H34:H35)</f>
        <v>12443519</v>
      </c>
      <c r="I37" s="39"/>
      <c r="J37" s="44">
        <f>SUM(J34:J35)</f>
        <v>10730687</v>
      </c>
      <c r="K37" s="37"/>
      <c r="L37" s="115">
        <f>SUM(L34:L35)</f>
        <v>4652898</v>
      </c>
    </row>
    <row r="38" spans="1:12" ht="15" customHeight="1" x14ac:dyDescent="0.2">
      <c r="A38" s="2"/>
      <c r="B38" s="2"/>
      <c r="C38" s="2"/>
      <c r="D38" s="2"/>
      <c r="E38" s="3"/>
      <c r="F38" s="43"/>
      <c r="G38" s="37"/>
      <c r="H38" s="108"/>
      <c r="I38" s="39"/>
      <c r="J38" s="43"/>
      <c r="K38" s="37"/>
      <c r="L38" s="108"/>
    </row>
    <row r="39" spans="1:12" ht="15" customHeight="1" x14ac:dyDescent="0.2">
      <c r="A39" s="6" t="s">
        <v>59</v>
      </c>
      <c r="B39" s="1"/>
      <c r="C39" s="1"/>
      <c r="D39" s="2"/>
      <c r="E39" s="3"/>
      <c r="F39" s="36"/>
      <c r="G39" s="37"/>
      <c r="H39" s="105"/>
      <c r="I39" s="39"/>
      <c r="J39" s="36"/>
      <c r="K39" s="37"/>
      <c r="L39" s="105"/>
    </row>
    <row r="40" spans="1:12" ht="15" customHeight="1" x14ac:dyDescent="0.2">
      <c r="A40" s="23" t="s">
        <v>144</v>
      </c>
      <c r="B40" s="23"/>
      <c r="C40" s="23"/>
      <c r="D40" s="2"/>
      <c r="E40" s="3"/>
      <c r="F40" s="36"/>
      <c r="G40" s="37"/>
      <c r="H40" s="105"/>
      <c r="I40" s="39"/>
      <c r="J40" s="36"/>
      <c r="K40" s="37"/>
      <c r="L40" s="105"/>
    </row>
    <row r="41" spans="1:12" ht="15" customHeight="1" x14ac:dyDescent="0.2">
      <c r="A41" s="23"/>
      <c r="B41" s="23" t="s">
        <v>117</v>
      </c>
      <c r="C41" s="23"/>
      <c r="D41" s="2"/>
      <c r="E41" s="3"/>
      <c r="F41" s="36"/>
      <c r="G41" s="37"/>
      <c r="H41" s="105"/>
      <c r="I41" s="39"/>
      <c r="J41" s="36"/>
      <c r="K41" s="37"/>
      <c r="L41" s="105"/>
    </row>
    <row r="42" spans="1:12" ht="15" customHeight="1" x14ac:dyDescent="0.2">
      <c r="A42" s="2" t="s">
        <v>145</v>
      </c>
      <c r="B42" s="23"/>
      <c r="C42" s="23"/>
      <c r="D42" s="2"/>
      <c r="E42" s="3"/>
      <c r="F42" s="36"/>
      <c r="G42" s="37"/>
      <c r="H42" s="105"/>
      <c r="I42" s="39"/>
      <c r="J42" s="36"/>
      <c r="K42" s="37"/>
      <c r="L42" s="105"/>
    </row>
    <row r="43" spans="1:12" ht="15" customHeight="1" x14ac:dyDescent="0.2">
      <c r="A43" s="2"/>
      <c r="B43" s="2" t="s">
        <v>123</v>
      </c>
      <c r="C43" s="2"/>
      <c r="D43" s="2"/>
      <c r="E43" s="3"/>
      <c r="F43" s="45">
        <v>0</v>
      </c>
      <c r="G43" s="37"/>
      <c r="H43" s="110">
        <v>4175279</v>
      </c>
      <c r="I43" s="39"/>
      <c r="J43" s="45">
        <v>0</v>
      </c>
      <c r="K43" s="37"/>
      <c r="L43" s="110">
        <v>4039913</v>
      </c>
    </row>
    <row r="44" spans="1:12" ht="15" customHeight="1" x14ac:dyDescent="0.2">
      <c r="A44" s="6" t="s">
        <v>146</v>
      </c>
      <c r="B44" s="2"/>
      <c r="C44" s="2"/>
      <c r="D44" s="1"/>
      <c r="E44" s="13"/>
      <c r="F44" s="43"/>
      <c r="G44" s="37"/>
      <c r="H44" s="108"/>
      <c r="I44" s="42"/>
      <c r="J44" s="43"/>
      <c r="K44" s="37"/>
      <c r="L44" s="108"/>
    </row>
    <row r="45" spans="1:12" ht="15" customHeight="1" x14ac:dyDescent="0.2">
      <c r="A45" s="1"/>
      <c r="B45" s="6" t="s">
        <v>60</v>
      </c>
      <c r="C45" s="2"/>
      <c r="D45" s="2"/>
      <c r="E45" s="3"/>
      <c r="F45" s="45">
        <f>SUM(F43)</f>
        <v>0</v>
      </c>
      <c r="G45" s="37"/>
      <c r="H45" s="110">
        <f>SUM(H43)</f>
        <v>4175279</v>
      </c>
      <c r="I45" s="39"/>
      <c r="J45" s="45">
        <f>SUM(J43)</f>
        <v>0</v>
      </c>
      <c r="K45" s="37"/>
      <c r="L45" s="110">
        <f>SUM(L43)</f>
        <v>4039913</v>
      </c>
    </row>
    <row r="46" spans="1:12" ht="15" customHeight="1" x14ac:dyDescent="0.2">
      <c r="A46" s="2"/>
      <c r="B46" s="2"/>
      <c r="C46" s="2"/>
      <c r="D46" s="1"/>
      <c r="E46" s="13"/>
      <c r="F46" s="36"/>
      <c r="G46" s="37"/>
      <c r="H46" s="105"/>
      <c r="I46" s="42"/>
      <c r="J46" s="36"/>
      <c r="K46" s="37"/>
      <c r="L46" s="105"/>
    </row>
    <row r="47" spans="1:12" ht="15" customHeight="1" thickBot="1" x14ac:dyDescent="0.25">
      <c r="A47" s="6" t="s">
        <v>61</v>
      </c>
      <c r="B47" s="2"/>
      <c r="C47" s="2"/>
      <c r="D47" s="2"/>
      <c r="E47" s="3"/>
      <c r="F47" s="46">
        <f>SUM(F37,F45)</f>
        <v>14902835</v>
      </c>
      <c r="G47" s="37"/>
      <c r="H47" s="117">
        <f>SUM(H37,H45)</f>
        <v>16618798</v>
      </c>
      <c r="I47" s="39"/>
      <c r="J47" s="46">
        <f>SUM(J37,J45)</f>
        <v>10730687</v>
      </c>
      <c r="K47" s="37"/>
      <c r="L47" s="117">
        <f>SUM(L37,L45)</f>
        <v>8692811</v>
      </c>
    </row>
    <row r="48" spans="1:12" ht="15" customHeight="1" thickTop="1" x14ac:dyDescent="0.2">
      <c r="A48" s="2"/>
      <c r="B48" s="2"/>
      <c r="C48" s="2"/>
      <c r="D48" s="2"/>
      <c r="E48" s="3"/>
      <c r="F48" s="30"/>
      <c r="G48" s="4"/>
      <c r="H48" s="118"/>
      <c r="I48" s="3"/>
      <c r="J48" s="30"/>
      <c r="K48" s="4"/>
      <c r="L48" s="118"/>
    </row>
    <row r="49" spans="1:12" ht="15" customHeight="1" x14ac:dyDescent="0.2">
      <c r="A49" s="2"/>
      <c r="B49" s="2"/>
      <c r="C49" s="2"/>
      <c r="D49" s="2"/>
      <c r="E49" s="3"/>
      <c r="F49" s="30"/>
      <c r="G49" s="4"/>
      <c r="H49" s="118"/>
      <c r="I49" s="3"/>
      <c r="J49" s="30"/>
      <c r="K49" s="4"/>
      <c r="L49" s="118"/>
    </row>
    <row r="50" spans="1:12" ht="15" customHeight="1" x14ac:dyDescent="0.2">
      <c r="A50" s="6" t="s">
        <v>105</v>
      </c>
      <c r="B50" s="2"/>
      <c r="C50" s="2"/>
      <c r="D50" s="2"/>
      <c r="E50" s="3"/>
      <c r="F50" s="31"/>
      <c r="G50" s="4"/>
      <c r="H50" s="119"/>
      <c r="I50" s="3"/>
      <c r="J50" s="31"/>
      <c r="K50" s="4"/>
      <c r="L50" s="119"/>
    </row>
    <row r="51" spans="1:12" ht="15" customHeight="1" x14ac:dyDescent="0.2">
      <c r="A51" s="2"/>
      <c r="B51" s="2"/>
      <c r="C51" s="2"/>
      <c r="D51" s="2"/>
      <c r="E51" s="3"/>
      <c r="F51" s="31"/>
      <c r="G51" s="4"/>
      <c r="H51" s="119"/>
      <c r="I51" s="3"/>
      <c r="J51" s="31"/>
      <c r="K51" s="4"/>
      <c r="L51" s="119"/>
    </row>
    <row r="52" spans="1:12" ht="15" customHeight="1" x14ac:dyDescent="0.2">
      <c r="A52" s="15" t="s">
        <v>62</v>
      </c>
      <c r="B52" s="2"/>
      <c r="C52" s="2"/>
      <c r="D52" s="3">
        <v>20</v>
      </c>
      <c r="E52" s="3"/>
      <c r="F52" s="135">
        <f>ROUND(F37/242134600,2)</f>
        <v>0.06</v>
      </c>
      <c r="G52" s="34"/>
      <c r="H52" s="120">
        <f>ROUND(H37/242134600,2)</f>
        <v>0.05</v>
      </c>
      <c r="I52" s="35"/>
      <c r="J52" s="135">
        <f>ROUND(J37/242134600,2)</f>
        <v>0.04</v>
      </c>
      <c r="K52" s="34"/>
      <c r="L52" s="120">
        <f>ROUND(L37/242134600,2)</f>
        <v>0.02</v>
      </c>
    </row>
    <row r="53" spans="1:12" ht="15" customHeight="1" x14ac:dyDescent="0.2">
      <c r="A53" s="2"/>
      <c r="B53" s="2"/>
      <c r="C53" s="2"/>
      <c r="D53" s="2"/>
      <c r="E53" s="3"/>
      <c r="F53" s="24"/>
      <c r="G53" s="4"/>
      <c r="H53" s="24"/>
      <c r="I53" s="3"/>
      <c r="J53" s="24"/>
      <c r="K53" s="4"/>
      <c r="L53" s="24"/>
    </row>
    <row r="54" spans="1:12" ht="15" customHeight="1" x14ac:dyDescent="0.2">
      <c r="A54" s="2"/>
      <c r="B54" s="2"/>
      <c r="C54" s="2"/>
      <c r="D54" s="2"/>
      <c r="E54" s="3"/>
      <c r="F54" s="24"/>
      <c r="G54" s="4"/>
      <c r="H54" s="24"/>
      <c r="I54" s="3"/>
      <c r="J54" s="24"/>
      <c r="K54" s="4"/>
      <c r="L54" s="24"/>
    </row>
    <row r="55" spans="1:12" ht="15" customHeight="1" x14ac:dyDescent="0.2">
      <c r="A55" s="2"/>
      <c r="B55" s="2"/>
      <c r="C55" s="2"/>
      <c r="D55" s="2"/>
      <c r="E55" s="3"/>
      <c r="F55" s="24"/>
      <c r="G55" s="4"/>
      <c r="H55" s="24"/>
      <c r="I55" s="3"/>
      <c r="J55" s="24"/>
      <c r="K55" s="4"/>
      <c r="L55" s="24"/>
    </row>
    <row r="56" spans="1:12" ht="15" customHeight="1" x14ac:dyDescent="0.2">
      <c r="A56" s="2"/>
      <c r="B56" s="2"/>
      <c r="C56" s="2"/>
      <c r="D56" s="2"/>
      <c r="E56" s="3"/>
      <c r="F56" s="24"/>
      <c r="G56" s="4"/>
      <c r="H56" s="24"/>
      <c r="I56" s="3"/>
      <c r="J56" s="24"/>
      <c r="K56" s="4"/>
      <c r="L56" s="24"/>
    </row>
    <row r="57" spans="1:12" ht="21.95" customHeight="1" x14ac:dyDescent="0.2">
      <c r="A57" s="9" t="str">
        <f>'2-4'!A55</f>
        <v xml:space="preserve">The notes to the interim financial statement on pages 11 to 21 are an integral part of this interim financial information.                                                                                        </v>
      </c>
      <c r="B57" s="9"/>
      <c r="C57" s="9"/>
      <c r="D57" s="9"/>
      <c r="E57" s="10"/>
      <c r="F57" s="25"/>
      <c r="G57" s="11"/>
      <c r="H57" s="25"/>
      <c r="I57" s="10"/>
      <c r="J57" s="25"/>
      <c r="K57" s="11"/>
      <c r="L57" s="25"/>
    </row>
  </sheetData>
  <mergeCells count="4">
    <mergeCell ref="F6:H6"/>
    <mergeCell ref="J6:L6"/>
    <mergeCell ref="F7:H7"/>
    <mergeCell ref="J7:L7"/>
  </mergeCells>
  <pageMargins left="0.8" right="0.5" top="0.5" bottom="0.6" header="0.49" footer="0.4"/>
  <pageSetup paperSize="9" scale="90" firstPageNumber="6" orientation="portrait" useFirstPageNumber="1" horizontalDpi="1200" verticalDpi="1200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2"/>
  <sheetViews>
    <sheetView topLeftCell="A14" zoomScale="115" zoomScaleNormal="115" zoomScaleSheetLayoutView="100" workbookViewId="0">
      <selection activeCell="C28" sqref="C28"/>
    </sheetView>
  </sheetViews>
  <sheetFormatPr defaultColWidth="12.85546875" defaultRowHeight="15" customHeight="1" x14ac:dyDescent="0.2"/>
  <cols>
    <col min="1" max="2" width="1.85546875" style="17" customWidth="1"/>
    <col min="3" max="3" width="30.42578125" style="17" customWidth="1"/>
    <col min="4" max="4" width="4.42578125" style="5" customWidth="1"/>
    <col min="5" max="5" width="1" style="5" customWidth="1"/>
    <col min="6" max="6" width="12.5703125" style="17" customWidth="1"/>
    <col min="7" max="7" width="0.85546875" style="17" customWidth="1"/>
    <col min="8" max="8" width="12.5703125" style="17" customWidth="1"/>
    <col min="9" max="9" width="0.85546875" style="17" customWidth="1"/>
    <col min="10" max="10" width="12.5703125" style="17" customWidth="1"/>
    <col min="11" max="11" width="0.85546875" style="17" customWidth="1"/>
    <col min="12" max="12" width="13" style="17" customWidth="1"/>
    <col min="13" max="13" width="0.85546875" style="17" customWidth="1"/>
    <col min="14" max="14" width="13.42578125" style="17" customWidth="1"/>
    <col min="15" max="15" width="0.85546875" style="17" customWidth="1"/>
    <col min="16" max="16" width="11.5703125" style="17" customWidth="1"/>
    <col min="17" max="16384" width="12.85546875" style="17"/>
  </cols>
  <sheetData>
    <row r="1" spans="1:16" ht="16.5" customHeight="1" x14ac:dyDescent="0.2">
      <c r="A1" s="19" t="s">
        <v>0</v>
      </c>
      <c r="B1" s="6"/>
      <c r="C1" s="61"/>
      <c r="D1" s="2"/>
      <c r="E1" s="3"/>
      <c r="F1" s="89"/>
      <c r="G1" s="61"/>
      <c r="H1" s="89"/>
      <c r="I1" s="61"/>
      <c r="J1" s="89"/>
      <c r="K1" s="61"/>
      <c r="L1" s="89"/>
      <c r="M1" s="89"/>
      <c r="N1" s="89"/>
      <c r="O1" s="61"/>
      <c r="P1" s="89"/>
    </row>
    <row r="2" spans="1:16" ht="16.5" customHeight="1" x14ac:dyDescent="0.2">
      <c r="A2" s="20" t="s">
        <v>63</v>
      </c>
      <c r="B2" s="6"/>
      <c r="C2" s="61"/>
      <c r="D2" s="2"/>
      <c r="E2" s="3"/>
      <c r="F2" s="89"/>
      <c r="G2" s="61"/>
      <c r="H2" s="89"/>
      <c r="I2" s="61"/>
      <c r="J2" s="89"/>
      <c r="K2" s="61"/>
      <c r="L2" s="89"/>
      <c r="M2" s="89"/>
      <c r="N2" s="89"/>
      <c r="O2" s="61"/>
      <c r="P2" s="89"/>
    </row>
    <row r="3" spans="1:16" ht="16.5" customHeight="1" x14ac:dyDescent="0.2">
      <c r="A3" s="7" t="str">
        <f>'6(6M)'!A3</f>
        <v>For the six-month period ended 30 June 2023</v>
      </c>
      <c r="B3" s="67"/>
      <c r="C3" s="67"/>
      <c r="D3" s="9"/>
      <c r="E3" s="10"/>
      <c r="F3" s="90"/>
      <c r="G3" s="67"/>
      <c r="H3" s="90"/>
      <c r="I3" s="67"/>
      <c r="J3" s="90"/>
      <c r="K3" s="67"/>
      <c r="L3" s="90"/>
      <c r="M3" s="90"/>
      <c r="N3" s="90"/>
      <c r="O3" s="67"/>
      <c r="P3" s="90"/>
    </row>
    <row r="4" spans="1:16" ht="16.5" customHeight="1" x14ac:dyDescent="0.2">
      <c r="A4" s="61"/>
      <c r="B4" s="61"/>
      <c r="C4" s="61"/>
      <c r="D4" s="2"/>
      <c r="E4" s="3"/>
      <c r="F4" s="2"/>
      <c r="G4" s="61"/>
      <c r="H4" s="2"/>
      <c r="I4" s="2"/>
      <c r="J4" s="2"/>
      <c r="K4" s="2"/>
      <c r="L4" s="2"/>
      <c r="M4" s="2"/>
      <c r="N4" s="2"/>
      <c r="O4" s="2"/>
      <c r="P4" s="2"/>
    </row>
    <row r="5" spans="1:16" ht="16.5" customHeight="1" x14ac:dyDescent="0.2">
      <c r="A5" s="61"/>
      <c r="B5" s="61"/>
      <c r="C5" s="61"/>
      <c r="D5" s="2"/>
      <c r="E5" s="2"/>
      <c r="F5" s="2"/>
      <c r="G5" s="61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61"/>
      <c r="B6" s="61"/>
      <c r="C6" s="61"/>
      <c r="D6" s="2"/>
      <c r="E6" s="2"/>
      <c r="F6" s="171" t="s">
        <v>64</v>
      </c>
      <c r="G6" s="171"/>
      <c r="H6" s="171"/>
      <c r="I6" s="171"/>
      <c r="J6" s="171"/>
      <c r="K6" s="171"/>
      <c r="L6" s="171"/>
      <c r="M6" s="171"/>
      <c r="N6" s="171"/>
      <c r="O6" s="171"/>
      <c r="P6" s="91" t="s">
        <v>5</v>
      </c>
    </row>
    <row r="7" spans="1:16" ht="16.5" customHeight="1" x14ac:dyDescent="0.2">
      <c r="A7" s="61"/>
      <c r="B7" s="61"/>
      <c r="C7" s="61"/>
      <c r="D7" s="2"/>
      <c r="E7" s="2"/>
      <c r="F7" s="92" t="s">
        <v>65</v>
      </c>
      <c r="G7" s="93"/>
      <c r="H7" s="92"/>
      <c r="I7" s="93"/>
      <c r="J7" s="92" t="s">
        <v>66</v>
      </c>
      <c r="K7" s="93"/>
      <c r="L7" s="169" t="s">
        <v>44</v>
      </c>
      <c r="M7" s="170"/>
      <c r="N7" s="170"/>
      <c r="O7" s="93"/>
      <c r="P7" s="92"/>
    </row>
    <row r="8" spans="1:16" ht="16.5" customHeight="1" x14ac:dyDescent="0.2">
      <c r="A8" s="61"/>
      <c r="B8" s="3"/>
      <c r="C8" s="6"/>
      <c r="D8" s="2"/>
      <c r="E8" s="2"/>
      <c r="F8" s="92" t="s">
        <v>67</v>
      </c>
      <c r="G8" s="1"/>
      <c r="H8" s="92" t="s">
        <v>68</v>
      </c>
      <c r="I8" s="94"/>
      <c r="J8" s="92" t="s">
        <v>69</v>
      </c>
      <c r="K8" s="94"/>
      <c r="L8" s="92" t="s">
        <v>70</v>
      </c>
      <c r="M8" s="1"/>
      <c r="N8" s="92"/>
      <c r="O8" s="94"/>
      <c r="P8" s="92"/>
    </row>
    <row r="9" spans="1:16" ht="16.5" customHeight="1" x14ac:dyDescent="0.2">
      <c r="A9" s="61"/>
      <c r="B9" s="3"/>
      <c r="C9" s="6"/>
      <c r="D9" s="130"/>
      <c r="E9" s="2"/>
      <c r="F9" s="99" t="s">
        <v>71</v>
      </c>
      <c r="G9" s="114"/>
      <c r="H9" s="99" t="s">
        <v>71</v>
      </c>
      <c r="I9" s="114"/>
      <c r="J9" s="99" t="s">
        <v>72</v>
      </c>
      <c r="K9" s="114"/>
      <c r="L9" s="131" t="s">
        <v>73</v>
      </c>
      <c r="M9" s="19"/>
      <c r="N9" s="99" t="s">
        <v>46</v>
      </c>
      <c r="O9" s="114"/>
      <c r="P9" s="99" t="s">
        <v>154</v>
      </c>
    </row>
    <row r="10" spans="1:16" ht="16.5" customHeight="1" x14ac:dyDescent="0.2">
      <c r="A10" s="61"/>
      <c r="B10" s="13"/>
      <c r="C10" s="6"/>
      <c r="D10" s="1"/>
      <c r="E10" s="13"/>
      <c r="F10" s="28" t="s">
        <v>153</v>
      </c>
      <c r="G10" s="61"/>
      <c r="H10" s="28" t="s">
        <v>153</v>
      </c>
      <c r="I10" s="2"/>
      <c r="J10" s="28" t="s">
        <v>153</v>
      </c>
      <c r="K10" s="2"/>
      <c r="L10" s="28" t="s">
        <v>153</v>
      </c>
      <c r="M10" s="96"/>
      <c r="N10" s="28" t="s">
        <v>153</v>
      </c>
      <c r="O10" s="2"/>
      <c r="P10" s="28" t="s">
        <v>153</v>
      </c>
    </row>
    <row r="11" spans="1:16" ht="16.5" customHeight="1" x14ac:dyDescent="0.2">
      <c r="A11" s="61"/>
      <c r="B11" s="13"/>
      <c r="C11" s="6"/>
      <c r="D11" s="1"/>
      <c r="E11" s="13"/>
      <c r="F11" s="128"/>
      <c r="G11" s="61"/>
      <c r="H11" s="128"/>
      <c r="I11" s="2"/>
      <c r="J11" s="128"/>
      <c r="K11" s="2"/>
      <c r="L11" s="128"/>
      <c r="M11" s="96"/>
      <c r="N11" s="128"/>
      <c r="O11" s="2"/>
      <c r="P11" s="128"/>
    </row>
    <row r="12" spans="1:16" ht="16.5" customHeight="1" x14ac:dyDescent="0.2">
      <c r="A12" s="97" t="s">
        <v>74</v>
      </c>
      <c r="B12" s="13"/>
      <c r="C12" s="6"/>
      <c r="D12" s="2"/>
      <c r="E12" s="3"/>
      <c r="F12" s="105">
        <v>242134600</v>
      </c>
      <c r="G12" s="38"/>
      <c r="H12" s="105">
        <v>139913762</v>
      </c>
      <c r="I12" s="38"/>
      <c r="J12" s="105">
        <v>167694335</v>
      </c>
      <c r="K12" s="38"/>
      <c r="L12" s="105">
        <v>18814074</v>
      </c>
      <c r="M12" s="38"/>
      <c r="N12" s="105">
        <v>45337256</v>
      </c>
      <c r="O12" s="38"/>
      <c r="P12" s="105">
        <f t="shared" ref="P12:P13" si="0">SUM(F12:N12)</f>
        <v>613894027</v>
      </c>
    </row>
    <row r="13" spans="1:16" ht="16.5" customHeight="1" x14ac:dyDescent="0.2">
      <c r="A13" s="71" t="s">
        <v>113</v>
      </c>
      <c r="B13" s="13"/>
      <c r="C13" s="6"/>
      <c r="D13" s="3"/>
      <c r="E13" s="13"/>
      <c r="F13" s="105">
        <v>0</v>
      </c>
      <c r="G13" s="38"/>
      <c r="H13" s="105">
        <v>0</v>
      </c>
      <c r="I13" s="38"/>
      <c r="J13" s="105">
        <v>0</v>
      </c>
      <c r="K13" s="38"/>
      <c r="L13" s="105">
        <v>0</v>
      </c>
      <c r="M13" s="38"/>
      <c r="N13" s="105">
        <v>-12106730</v>
      </c>
      <c r="O13" s="38"/>
      <c r="P13" s="105">
        <f t="shared" si="0"/>
        <v>-12106730</v>
      </c>
    </row>
    <row r="14" spans="1:16" ht="16.5" customHeight="1" x14ac:dyDescent="0.2">
      <c r="A14" s="61" t="s">
        <v>61</v>
      </c>
      <c r="B14" s="3"/>
      <c r="C14" s="61"/>
      <c r="D14" s="2"/>
      <c r="E14" s="3"/>
      <c r="F14" s="106">
        <v>0</v>
      </c>
      <c r="G14" s="37"/>
      <c r="H14" s="106">
        <v>0</v>
      </c>
      <c r="I14" s="38"/>
      <c r="J14" s="106">
        <v>0</v>
      </c>
      <c r="K14" s="38"/>
      <c r="L14" s="106">
        <v>0</v>
      </c>
      <c r="M14" s="38"/>
      <c r="N14" s="106">
        <v>16618798</v>
      </c>
      <c r="O14" s="38"/>
      <c r="P14" s="106">
        <f>SUM(F14:N14)</f>
        <v>16618798</v>
      </c>
    </row>
    <row r="15" spans="1:16" ht="16.5" customHeight="1" x14ac:dyDescent="0.2">
      <c r="A15" s="61"/>
      <c r="B15" s="3"/>
      <c r="C15" s="61"/>
      <c r="D15" s="1"/>
      <c r="E15" s="13"/>
      <c r="F15" s="107"/>
      <c r="G15" s="38"/>
      <c r="H15" s="108"/>
      <c r="I15" s="38"/>
      <c r="J15" s="108"/>
      <c r="K15" s="38"/>
      <c r="L15" s="108"/>
      <c r="M15" s="38"/>
      <c r="N15" s="105"/>
      <c r="O15" s="38"/>
      <c r="P15" s="105"/>
    </row>
    <row r="16" spans="1:16" ht="16.5" customHeight="1" thickBot="1" x14ac:dyDescent="0.25">
      <c r="A16" s="97" t="s">
        <v>112</v>
      </c>
      <c r="B16" s="6"/>
      <c r="C16" s="61"/>
      <c r="D16" s="2"/>
      <c r="E16" s="3"/>
      <c r="F16" s="109">
        <f>SUM(F12:F15)</f>
        <v>242134600</v>
      </c>
      <c r="G16" s="38"/>
      <c r="H16" s="109">
        <f>SUM(H12:H15)</f>
        <v>139913762</v>
      </c>
      <c r="I16" s="38"/>
      <c r="J16" s="109">
        <f>SUM(J12:J15)</f>
        <v>167694335</v>
      </c>
      <c r="K16" s="38"/>
      <c r="L16" s="109">
        <f>SUM(L12:L15)</f>
        <v>18814074</v>
      </c>
      <c r="M16" s="38"/>
      <c r="N16" s="109">
        <f>SUM(N12:N15)</f>
        <v>49849324</v>
      </c>
      <c r="O16" s="38"/>
      <c r="P16" s="109">
        <f>SUM(P12:P15)</f>
        <v>618406095</v>
      </c>
    </row>
    <row r="17" spans="1:16" ht="16.5" customHeight="1" thickTop="1" x14ac:dyDescent="0.2">
      <c r="A17" s="6"/>
      <c r="B17" s="6"/>
      <c r="C17" s="61"/>
      <c r="D17" s="2"/>
      <c r="E17" s="3"/>
      <c r="F17" s="2"/>
      <c r="G17" s="61"/>
      <c r="H17" s="2"/>
      <c r="I17" s="2"/>
      <c r="J17" s="2"/>
      <c r="K17" s="2"/>
      <c r="L17" s="2"/>
      <c r="M17" s="2"/>
      <c r="N17" s="2"/>
      <c r="O17" s="2"/>
      <c r="P17" s="2"/>
    </row>
    <row r="18" spans="1:16" ht="16.5" customHeight="1" x14ac:dyDescent="0.2">
      <c r="A18" s="6"/>
      <c r="B18" s="6"/>
      <c r="C18" s="61"/>
      <c r="D18" s="2"/>
      <c r="E18" s="3"/>
      <c r="F18" s="2"/>
      <c r="G18" s="61"/>
      <c r="H18" s="2"/>
      <c r="I18" s="2"/>
      <c r="J18" s="2"/>
      <c r="K18" s="2"/>
      <c r="L18" s="2"/>
      <c r="M18" s="2"/>
      <c r="N18" s="2"/>
      <c r="O18" s="2"/>
      <c r="P18" s="2"/>
    </row>
    <row r="19" spans="1:16" ht="16.5" customHeight="1" x14ac:dyDescent="0.2">
      <c r="A19" s="97" t="s">
        <v>135</v>
      </c>
      <c r="B19" s="13"/>
      <c r="C19" s="6"/>
      <c r="D19" s="2"/>
      <c r="E19" s="3"/>
      <c r="F19" s="36">
        <v>242134600</v>
      </c>
      <c r="G19" s="38"/>
      <c r="H19" s="36">
        <v>139913762</v>
      </c>
      <c r="I19" s="38"/>
      <c r="J19" s="36">
        <v>167694335</v>
      </c>
      <c r="K19" s="38"/>
      <c r="L19" s="36">
        <v>19289553</v>
      </c>
      <c r="M19" s="38"/>
      <c r="N19" s="36">
        <v>34272794</v>
      </c>
      <c r="O19" s="38"/>
      <c r="P19" s="36">
        <f t="shared" ref="P19" si="1">SUM(F19:N19)</f>
        <v>603305044</v>
      </c>
    </row>
    <row r="20" spans="1:16" ht="16.5" customHeight="1" x14ac:dyDescent="0.2">
      <c r="A20" s="61" t="s">
        <v>61</v>
      </c>
      <c r="B20" s="3"/>
      <c r="C20" s="61"/>
      <c r="D20" s="2"/>
      <c r="E20" s="3"/>
      <c r="F20" s="40">
        <v>0</v>
      </c>
      <c r="G20" s="37"/>
      <c r="H20" s="40">
        <v>0</v>
      </c>
      <c r="I20" s="38"/>
      <c r="J20" s="40">
        <v>0</v>
      </c>
      <c r="K20" s="38"/>
      <c r="L20" s="40">
        <v>0</v>
      </c>
      <c r="M20" s="38"/>
      <c r="N20" s="40">
        <v>14902835</v>
      </c>
      <c r="O20" s="38"/>
      <c r="P20" s="40">
        <f>SUM(F20:N20)</f>
        <v>14902835</v>
      </c>
    </row>
    <row r="21" spans="1:16" ht="16.5" customHeight="1" x14ac:dyDescent="0.2">
      <c r="A21" s="61"/>
      <c r="B21" s="3"/>
      <c r="C21" s="61"/>
      <c r="D21" s="1"/>
      <c r="E21" s="13"/>
      <c r="F21" s="72"/>
      <c r="G21" s="38"/>
      <c r="H21" s="43"/>
      <c r="I21" s="38"/>
      <c r="J21" s="43"/>
      <c r="K21" s="38"/>
      <c r="L21" s="43"/>
      <c r="M21" s="38"/>
      <c r="N21" s="36"/>
      <c r="O21" s="38"/>
      <c r="P21" s="36"/>
    </row>
    <row r="22" spans="1:16" ht="16.5" customHeight="1" thickBot="1" x14ac:dyDescent="0.25">
      <c r="A22" s="97" t="s">
        <v>136</v>
      </c>
      <c r="B22" s="6"/>
      <c r="C22" s="61"/>
      <c r="D22" s="2"/>
      <c r="E22" s="3"/>
      <c r="F22" s="57">
        <f>SUM(F19:F21)</f>
        <v>242134600</v>
      </c>
      <c r="G22" s="38"/>
      <c r="H22" s="57">
        <f>SUM(H19:H21)</f>
        <v>139913762</v>
      </c>
      <c r="I22" s="38"/>
      <c r="J22" s="57">
        <f>SUM(J19:J21)</f>
        <v>167694335</v>
      </c>
      <c r="K22" s="38"/>
      <c r="L22" s="57">
        <f>SUM(L19:L21)</f>
        <v>19289553</v>
      </c>
      <c r="M22" s="38"/>
      <c r="N22" s="57">
        <f>SUM(N19:N21)</f>
        <v>49175629</v>
      </c>
      <c r="O22" s="38"/>
      <c r="P22" s="57">
        <f>SUM(P19:P21)</f>
        <v>618207879</v>
      </c>
    </row>
    <row r="23" spans="1:16" ht="16.5" customHeight="1" thickTop="1" x14ac:dyDescent="0.2">
      <c r="A23" s="6"/>
      <c r="B23" s="6"/>
      <c r="C23" s="61"/>
      <c r="D23" s="2"/>
      <c r="E23" s="3"/>
      <c r="F23" s="2"/>
      <c r="G23" s="61"/>
      <c r="H23" s="2"/>
      <c r="I23" s="2"/>
      <c r="J23" s="2"/>
      <c r="K23" s="2"/>
      <c r="L23" s="2"/>
      <c r="M23" s="2"/>
      <c r="N23" s="2"/>
      <c r="O23" s="2"/>
      <c r="P23" s="2"/>
    </row>
    <row r="24" spans="1:16" ht="16.5" customHeight="1" x14ac:dyDescent="0.2">
      <c r="A24" s="6"/>
      <c r="B24" s="6"/>
      <c r="C24" s="61"/>
      <c r="D24" s="1"/>
      <c r="E24" s="13"/>
      <c r="F24" s="2"/>
      <c r="G24" s="61"/>
      <c r="H24" s="2"/>
      <c r="I24" s="2"/>
      <c r="J24" s="2"/>
      <c r="K24" s="2"/>
      <c r="L24" s="2"/>
      <c r="M24" s="2"/>
      <c r="N24" s="2"/>
      <c r="O24" s="2"/>
      <c r="P24" s="2"/>
    </row>
    <row r="25" spans="1:16" ht="16.5" customHeight="1" x14ac:dyDescent="0.2">
      <c r="A25" s="6"/>
      <c r="B25" s="6"/>
      <c r="C25" s="61"/>
      <c r="D25" s="2"/>
      <c r="E25" s="3"/>
      <c r="F25" s="2"/>
      <c r="G25" s="61"/>
      <c r="H25" s="2"/>
      <c r="I25" s="2"/>
      <c r="J25" s="2"/>
      <c r="K25" s="2"/>
      <c r="L25" s="2"/>
      <c r="M25" s="2"/>
      <c r="N25" s="2"/>
      <c r="O25" s="2"/>
      <c r="P25" s="2"/>
    </row>
    <row r="26" spans="1:16" ht="16.5" customHeight="1" x14ac:dyDescent="0.2">
      <c r="A26" s="6"/>
      <c r="B26" s="6"/>
      <c r="C26" s="61"/>
      <c r="D26" s="2"/>
      <c r="E26" s="3"/>
      <c r="F26" s="2"/>
      <c r="G26" s="61"/>
      <c r="H26" s="2"/>
      <c r="I26" s="2"/>
      <c r="J26" s="2"/>
      <c r="K26" s="2"/>
      <c r="L26" s="2"/>
      <c r="M26" s="2"/>
      <c r="N26" s="2"/>
      <c r="O26" s="2"/>
      <c r="P26" s="2"/>
    </row>
    <row r="27" spans="1:16" ht="16.5" customHeight="1" x14ac:dyDescent="0.2">
      <c r="A27" s="6"/>
      <c r="B27" s="6"/>
      <c r="C27" s="61"/>
      <c r="D27" s="2"/>
      <c r="E27" s="3"/>
      <c r="F27" s="2"/>
      <c r="G27" s="61"/>
      <c r="H27" s="2"/>
      <c r="I27" s="2"/>
      <c r="J27" s="2"/>
      <c r="K27" s="2"/>
      <c r="L27" s="2"/>
      <c r="M27" s="2"/>
      <c r="N27" s="2"/>
      <c r="O27" s="2"/>
      <c r="P27" s="2"/>
    </row>
    <row r="28" spans="1:16" ht="16.5" customHeight="1" x14ac:dyDescent="0.2">
      <c r="A28" s="6"/>
      <c r="B28" s="6"/>
      <c r="C28" s="61"/>
      <c r="D28" s="1"/>
      <c r="E28" s="13"/>
      <c r="F28" s="2"/>
      <c r="G28" s="61"/>
      <c r="H28" s="2"/>
      <c r="I28" s="2"/>
      <c r="J28" s="2"/>
      <c r="K28" s="2"/>
      <c r="L28" s="2"/>
      <c r="M28" s="2"/>
      <c r="N28" s="2"/>
      <c r="O28" s="2"/>
      <c r="P28" s="2"/>
    </row>
    <row r="29" spans="1:16" ht="16.5" customHeight="1" x14ac:dyDescent="0.2">
      <c r="A29" s="6"/>
      <c r="B29" s="6"/>
      <c r="C29" s="61"/>
      <c r="D29" s="1"/>
      <c r="E29" s="13"/>
      <c r="F29" s="2"/>
      <c r="G29" s="61"/>
      <c r="H29" s="2"/>
      <c r="I29" s="2"/>
      <c r="J29" s="2"/>
      <c r="K29" s="2"/>
      <c r="L29" s="2"/>
      <c r="M29" s="2"/>
      <c r="N29" s="2"/>
      <c r="O29" s="2"/>
      <c r="P29" s="2"/>
    </row>
    <row r="30" spans="1:16" ht="16.5" customHeight="1" x14ac:dyDescent="0.2">
      <c r="A30" s="6"/>
      <c r="B30" s="6"/>
      <c r="C30" s="61"/>
      <c r="D30" s="1"/>
      <c r="E30" s="13"/>
      <c r="F30" s="2"/>
      <c r="G30" s="61"/>
      <c r="H30" s="2"/>
      <c r="I30" s="2"/>
      <c r="J30" s="2"/>
      <c r="K30" s="2"/>
      <c r="L30" s="2"/>
      <c r="M30" s="2"/>
      <c r="N30" s="2"/>
      <c r="O30" s="2"/>
      <c r="P30" s="2"/>
    </row>
    <row r="31" spans="1:16" ht="7.5" customHeight="1" x14ac:dyDescent="0.2">
      <c r="A31" s="6"/>
      <c r="B31" s="6"/>
      <c r="C31" s="61"/>
      <c r="D31" s="2"/>
      <c r="E31" s="3"/>
      <c r="F31" s="2"/>
      <c r="G31" s="61"/>
      <c r="H31" s="2"/>
      <c r="I31" s="2"/>
      <c r="J31" s="2"/>
      <c r="K31" s="2"/>
      <c r="L31" s="2"/>
      <c r="M31" s="2"/>
      <c r="N31" s="2"/>
      <c r="O31" s="2"/>
      <c r="P31" s="2"/>
    </row>
    <row r="32" spans="1:16" ht="21.95" customHeight="1" x14ac:dyDescent="0.2">
      <c r="A32" s="101" t="str">
        <f>'5(3M)'!A57</f>
        <v xml:space="preserve">The notes to the interim financial statement on pages 11 to 21 are an integral part of this interim financial information.                                                                                        </v>
      </c>
      <c r="B32" s="102"/>
      <c r="C32" s="102"/>
      <c r="D32" s="101"/>
      <c r="E32" s="103"/>
      <c r="F32" s="104"/>
      <c r="G32" s="102"/>
      <c r="H32" s="104"/>
      <c r="I32" s="102"/>
      <c r="J32" s="104"/>
      <c r="K32" s="102"/>
      <c r="L32" s="104"/>
      <c r="M32" s="104"/>
      <c r="N32" s="104"/>
      <c r="O32" s="102"/>
      <c r="P32" s="104"/>
    </row>
  </sheetData>
  <mergeCells count="2">
    <mergeCell ref="L7:N7"/>
    <mergeCell ref="F6:O6"/>
  </mergeCells>
  <pageMargins left="1.2" right="1.2" top="0.5" bottom="0.6" header="0.49" footer="0.4"/>
  <pageSetup paperSize="9" firstPageNumber="7" orientation="landscape" useFirstPageNumber="1" horizontalDpi="1200" verticalDpi="1200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2"/>
  <sheetViews>
    <sheetView topLeftCell="A13" zoomScaleNormal="100" zoomScaleSheetLayoutView="100" workbookViewId="0">
      <selection activeCell="R19" sqref="R19"/>
    </sheetView>
  </sheetViews>
  <sheetFormatPr defaultColWidth="12.85546875" defaultRowHeight="16.5" customHeight="1" x14ac:dyDescent="0.2"/>
  <cols>
    <col min="1" max="2" width="1.85546875" style="17" customWidth="1"/>
    <col min="3" max="3" width="29.85546875" style="17" customWidth="1"/>
    <col min="4" max="4" width="4.42578125" style="5" customWidth="1"/>
    <col min="5" max="5" width="0.85546875" style="5" customWidth="1"/>
    <col min="6" max="6" width="12" style="17" customWidth="1"/>
    <col min="7" max="7" width="0.85546875" style="17" customWidth="1"/>
    <col min="8" max="8" width="12" style="17" customWidth="1"/>
    <col min="9" max="9" width="0.85546875" style="17" customWidth="1"/>
    <col min="10" max="10" width="12.85546875" style="17" customWidth="1"/>
    <col min="11" max="11" width="0.85546875" style="17" customWidth="1"/>
    <col min="12" max="12" width="13" style="17" customWidth="1"/>
    <col min="13" max="13" width="0.85546875" style="17" customWidth="1"/>
    <col min="14" max="14" width="13.5703125" style="17" customWidth="1"/>
    <col min="15" max="15" width="0.85546875" style="17" customWidth="1"/>
    <col min="16" max="16" width="12.85546875" style="17" customWidth="1"/>
    <col min="17" max="16384" width="12.85546875" style="17"/>
  </cols>
  <sheetData>
    <row r="1" spans="1:16" ht="16.5" customHeight="1" x14ac:dyDescent="0.2">
      <c r="A1" s="19" t="s">
        <v>0</v>
      </c>
      <c r="B1" s="6"/>
      <c r="C1" s="61"/>
      <c r="D1" s="2"/>
      <c r="E1" s="3"/>
      <c r="F1" s="89"/>
      <c r="G1" s="61"/>
      <c r="H1" s="89"/>
      <c r="I1" s="61"/>
      <c r="J1" s="89"/>
      <c r="K1" s="61"/>
      <c r="L1" s="89"/>
      <c r="M1" s="89"/>
      <c r="N1" s="89"/>
      <c r="O1" s="89"/>
      <c r="P1" s="89"/>
    </row>
    <row r="2" spans="1:16" ht="16.5" customHeight="1" x14ac:dyDescent="0.2">
      <c r="A2" s="20" t="s">
        <v>63</v>
      </c>
      <c r="B2" s="6"/>
      <c r="C2" s="61"/>
      <c r="D2" s="2"/>
      <c r="E2" s="3"/>
      <c r="F2" s="89"/>
      <c r="G2" s="61"/>
      <c r="H2" s="89"/>
      <c r="I2" s="61"/>
      <c r="J2" s="89"/>
      <c r="K2" s="61"/>
      <c r="L2" s="89"/>
      <c r="M2" s="89"/>
      <c r="N2" s="89"/>
      <c r="O2" s="89"/>
      <c r="P2" s="89"/>
    </row>
    <row r="3" spans="1:16" ht="16.5" customHeight="1" x14ac:dyDescent="0.2">
      <c r="A3" s="7" t="str">
        <f>'6(6M)'!A3</f>
        <v>For the six-month period ended 30 June 2023</v>
      </c>
      <c r="B3" s="67"/>
      <c r="C3" s="67"/>
      <c r="D3" s="9"/>
      <c r="E3" s="10"/>
      <c r="F3" s="90"/>
      <c r="G3" s="67"/>
      <c r="H3" s="90"/>
      <c r="I3" s="67"/>
      <c r="J3" s="90"/>
      <c r="K3" s="67"/>
      <c r="L3" s="90"/>
      <c r="M3" s="90"/>
      <c r="N3" s="90"/>
      <c r="O3" s="98"/>
      <c r="P3" s="90"/>
    </row>
    <row r="4" spans="1:16" ht="16.5" customHeight="1" x14ac:dyDescent="0.2">
      <c r="A4" s="61"/>
      <c r="B4" s="61"/>
      <c r="C4" s="61"/>
      <c r="D4" s="2"/>
      <c r="E4" s="3"/>
      <c r="F4" s="2"/>
      <c r="G4" s="61"/>
      <c r="H4" s="2"/>
      <c r="I4" s="2"/>
      <c r="J4" s="2"/>
      <c r="K4" s="2"/>
      <c r="L4" s="2"/>
      <c r="M4" s="2"/>
      <c r="N4" s="2"/>
      <c r="O4" s="2"/>
      <c r="P4" s="2"/>
    </row>
    <row r="5" spans="1:16" ht="16.5" customHeight="1" x14ac:dyDescent="0.2">
      <c r="A5" s="61"/>
      <c r="B5" s="61"/>
      <c r="C5" s="61"/>
      <c r="D5" s="2"/>
      <c r="E5" s="2"/>
      <c r="F5" s="2"/>
      <c r="G5" s="61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61"/>
      <c r="B6" s="61"/>
      <c r="C6" s="61"/>
      <c r="D6" s="2"/>
      <c r="E6" s="2"/>
      <c r="F6" s="171" t="s">
        <v>76</v>
      </c>
      <c r="G6" s="171"/>
      <c r="H6" s="171"/>
      <c r="I6" s="171"/>
      <c r="J6" s="171"/>
      <c r="K6" s="171"/>
      <c r="L6" s="171"/>
      <c r="M6" s="171"/>
      <c r="N6" s="171"/>
      <c r="O6" s="171"/>
      <c r="P6" s="91" t="s">
        <v>5</v>
      </c>
    </row>
    <row r="7" spans="1:16" ht="16.5" customHeight="1" x14ac:dyDescent="0.2">
      <c r="A7" s="61"/>
      <c r="B7" s="61"/>
      <c r="C7" s="61"/>
      <c r="D7" s="2"/>
      <c r="E7" s="2"/>
      <c r="F7" s="99" t="s">
        <v>65</v>
      </c>
      <c r="G7" s="100"/>
      <c r="H7" s="99"/>
      <c r="I7" s="100"/>
      <c r="J7" s="99" t="s">
        <v>66</v>
      </c>
      <c r="K7" s="100"/>
      <c r="L7" s="172" t="s">
        <v>44</v>
      </c>
      <c r="M7" s="173"/>
      <c r="N7" s="173"/>
      <c r="O7" s="100"/>
      <c r="P7" s="92"/>
    </row>
    <row r="8" spans="1:16" ht="16.5" customHeight="1" x14ac:dyDescent="0.2">
      <c r="A8" s="61"/>
      <c r="B8" s="3"/>
      <c r="C8" s="6"/>
      <c r="D8" s="2"/>
      <c r="E8" s="2"/>
      <c r="F8" s="92" t="s">
        <v>67</v>
      </c>
      <c r="G8" s="1"/>
      <c r="H8" s="92" t="s">
        <v>68</v>
      </c>
      <c r="I8" s="94"/>
      <c r="J8" s="92" t="s">
        <v>69</v>
      </c>
      <c r="K8" s="94"/>
      <c r="L8" s="92" t="s">
        <v>70</v>
      </c>
      <c r="M8" s="1"/>
      <c r="N8" s="92"/>
      <c r="O8" s="94"/>
      <c r="P8" s="92"/>
    </row>
    <row r="9" spans="1:16" ht="16.5" customHeight="1" x14ac:dyDescent="0.2">
      <c r="A9" s="61"/>
      <c r="B9" s="3"/>
      <c r="C9" s="6"/>
      <c r="D9" s="2"/>
      <c r="E9" s="2"/>
      <c r="F9" s="99" t="s">
        <v>71</v>
      </c>
      <c r="G9" s="114"/>
      <c r="H9" s="99" t="s">
        <v>71</v>
      </c>
      <c r="I9" s="114"/>
      <c r="J9" s="99" t="s">
        <v>72</v>
      </c>
      <c r="K9" s="114"/>
      <c r="L9" s="131" t="s">
        <v>73</v>
      </c>
      <c r="M9" s="19"/>
      <c r="N9" s="99" t="s">
        <v>46</v>
      </c>
      <c r="O9" s="114"/>
      <c r="P9" s="99" t="s">
        <v>154</v>
      </c>
    </row>
    <row r="10" spans="1:16" ht="16.5" customHeight="1" x14ac:dyDescent="0.2">
      <c r="A10" s="61"/>
      <c r="B10" s="3"/>
      <c r="C10" s="6"/>
      <c r="D10" s="130"/>
      <c r="E10" s="2"/>
      <c r="F10" s="28" t="s">
        <v>153</v>
      </c>
      <c r="G10" s="2"/>
      <c r="H10" s="28" t="s">
        <v>153</v>
      </c>
      <c r="I10" s="2"/>
      <c r="J10" s="28" t="s">
        <v>153</v>
      </c>
      <c r="K10" s="2"/>
      <c r="L10" s="28" t="s">
        <v>153</v>
      </c>
      <c r="M10" s="1"/>
      <c r="N10" s="28" t="s">
        <v>153</v>
      </c>
      <c r="O10" s="2"/>
      <c r="P10" s="28" t="s">
        <v>153</v>
      </c>
    </row>
    <row r="11" spans="1:16" ht="16.5" customHeight="1" x14ac:dyDescent="0.2">
      <c r="A11" s="61"/>
      <c r="B11" s="13"/>
      <c r="C11" s="6"/>
      <c r="D11" s="1"/>
      <c r="E11" s="13"/>
      <c r="F11" s="95"/>
      <c r="G11" s="61"/>
      <c r="H11" s="96"/>
      <c r="I11" s="2"/>
      <c r="J11" s="96"/>
      <c r="K11" s="2"/>
      <c r="L11" s="96"/>
      <c r="M11" s="96"/>
      <c r="N11" s="89"/>
      <c r="O11" s="89"/>
      <c r="P11" s="89"/>
    </row>
    <row r="12" spans="1:16" ht="16.5" customHeight="1" x14ac:dyDescent="0.2">
      <c r="A12" s="97" t="s">
        <v>74</v>
      </c>
      <c r="B12" s="13"/>
      <c r="C12" s="6"/>
      <c r="D12" s="2"/>
      <c r="E12" s="3"/>
      <c r="F12" s="105">
        <v>242134600</v>
      </c>
      <c r="G12" s="38"/>
      <c r="H12" s="105">
        <v>139913762</v>
      </c>
      <c r="I12" s="38"/>
      <c r="J12" s="105">
        <v>167694335</v>
      </c>
      <c r="K12" s="38"/>
      <c r="L12" s="105">
        <v>18814074</v>
      </c>
      <c r="M12" s="38"/>
      <c r="N12" s="105">
        <v>47734437</v>
      </c>
      <c r="O12" s="105"/>
      <c r="P12" s="105">
        <f>SUM(F12:N12)</f>
        <v>616291208</v>
      </c>
    </row>
    <row r="13" spans="1:16" ht="16.5" customHeight="1" x14ac:dyDescent="0.2">
      <c r="A13" s="71" t="s">
        <v>113</v>
      </c>
      <c r="B13" s="13"/>
      <c r="C13" s="6"/>
      <c r="D13" s="3"/>
      <c r="E13" s="13"/>
      <c r="F13" s="108">
        <v>0</v>
      </c>
      <c r="G13" s="37"/>
      <c r="H13" s="108">
        <v>0</v>
      </c>
      <c r="I13" s="37"/>
      <c r="J13" s="108">
        <v>0</v>
      </c>
      <c r="K13" s="37"/>
      <c r="L13" s="108">
        <v>0</v>
      </c>
      <c r="M13" s="38"/>
      <c r="N13" s="105">
        <v>-12106730</v>
      </c>
      <c r="O13" s="105"/>
      <c r="P13" s="105">
        <f>SUM(F13:N13)</f>
        <v>-12106730</v>
      </c>
    </row>
    <row r="14" spans="1:16" ht="16.5" customHeight="1" x14ac:dyDescent="0.2">
      <c r="A14" s="61" t="s">
        <v>61</v>
      </c>
      <c r="B14" s="3"/>
      <c r="C14" s="61"/>
      <c r="D14" s="2"/>
      <c r="E14" s="3"/>
      <c r="F14" s="110">
        <v>0</v>
      </c>
      <c r="G14" s="37"/>
      <c r="H14" s="110">
        <v>0</v>
      </c>
      <c r="I14" s="37"/>
      <c r="J14" s="110">
        <v>0</v>
      </c>
      <c r="K14" s="37"/>
      <c r="L14" s="110">
        <v>0</v>
      </c>
      <c r="M14" s="38"/>
      <c r="N14" s="111">
        <v>8692811</v>
      </c>
      <c r="O14" s="112"/>
      <c r="P14" s="106">
        <f>SUM(F14:N14)</f>
        <v>8692811</v>
      </c>
    </row>
    <row r="15" spans="1:16" ht="16.5" customHeight="1" x14ac:dyDescent="0.2">
      <c r="A15" s="61"/>
      <c r="B15" s="3"/>
      <c r="C15" s="61"/>
      <c r="D15" s="1"/>
      <c r="E15" s="13"/>
      <c r="F15" s="107"/>
      <c r="G15" s="38"/>
      <c r="H15" s="108"/>
      <c r="I15" s="38"/>
      <c r="J15" s="108"/>
      <c r="K15" s="38"/>
      <c r="L15" s="108"/>
      <c r="M15" s="38"/>
      <c r="N15" s="105"/>
      <c r="O15" s="105"/>
      <c r="P15" s="105"/>
    </row>
    <row r="16" spans="1:16" ht="16.5" customHeight="1" thickBot="1" x14ac:dyDescent="0.25">
      <c r="A16" s="97" t="s">
        <v>112</v>
      </c>
      <c r="B16" s="6"/>
      <c r="C16" s="61"/>
      <c r="D16" s="2"/>
      <c r="E16" s="3"/>
      <c r="F16" s="109">
        <f>SUM(F12:F15)</f>
        <v>242134600</v>
      </c>
      <c r="G16" s="38"/>
      <c r="H16" s="109">
        <f>SUM(H12:H15)</f>
        <v>139913762</v>
      </c>
      <c r="I16" s="38"/>
      <c r="J16" s="109">
        <f>SUM(J12:J15)</f>
        <v>167694335</v>
      </c>
      <c r="K16" s="38"/>
      <c r="L16" s="109">
        <f>SUM(L12:L15)</f>
        <v>18814074</v>
      </c>
      <c r="M16" s="38"/>
      <c r="N16" s="109">
        <f>SUM(N12:N15)</f>
        <v>44320518</v>
      </c>
      <c r="O16" s="105"/>
      <c r="P16" s="109">
        <f>SUM(P12:P15)</f>
        <v>612877289</v>
      </c>
    </row>
    <row r="17" spans="1:16" ht="16.350000000000001" customHeight="1" thickTop="1" x14ac:dyDescent="0.2">
      <c r="A17" s="6"/>
      <c r="B17" s="6"/>
      <c r="C17" s="61"/>
      <c r="D17" s="2"/>
      <c r="E17" s="3"/>
      <c r="F17" s="2"/>
      <c r="G17" s="61"/>
      <c r="H17" s="2"/>
      <c r="I17" s="2"/>
      <c r="J17" s="2"/>
      <c r="K17" s="2"/>
      <c r="L17" s="2"/>
      <c r="M17" s="2"/>
      <c r="N17" s="2"/>
      <c r="O17" s="2"/>
      <c r="P17" s="2"/>
    </row>
    <row r="18" spans="1:16" ht="16.350000000000001" customHeight="1" x14ac:dyDescent="0.2">
      <c r="A18" s="6"/>
      <c r="B18" s="6"/>
      <c r="C18" s="61"/>
      <c r="D18" s="2"/>
      <c r="E18" s="3"/>
      <c r="F18" s="2"/>
      <c r="G18" s="61"/>
      <c r="H18" s="2"/>
      <c r="I18" s="2"/>
      <c r="J18" s="2"/>
      <c r="K18" s="2"/>
      <c r="L18" s="2"/>
      <c r="M18" s="2"/>
      <c r="N18" s="2"/>
      <c r="O18" s="2"/>
      <c r="P18" s="2"/>
    </row>
    <row r="19" spans="1:16" ht="16.5" customHeight="1" x14ac:dyDescent="0.2">
      <c r="A19" s="97" t="s">
        <v>135</v>
      </c>
      <c r="B19" s="13"/>
      <c r="C19" s="6"/>
      <c r="D19" s="2"/>
      <c r="E19" s="3"/>
      <c r="F19" s="36">
        <v>242134600</v>
      </c>
      <c r="G19" s="38"/>
      <c r="H19" s="36">
        <v>139913762</v>
      </c>
      <c r="I19" s="38"/>
      <c r="J19" s="36">
        <v>167694335</v>
      </c>
      <c r="K19" s="38"/>
      <c r="L19" s="36">
        <v>19289553</v>
      </c>
      <c r="M19" s="38"/>
      <c r="N19" s="36">
        <v>24501939</v>
      </c>
      <c r="O19" s="105"/>
      <c r="P19" s="36">
        <f>SUM(F19:N19)</f>
        <v>593534189</v>
      </c>
    </row>
    <row r="20" spans="1:16" ht="16.5" customHeight="1" x14ac:dyDescent="0.2">
      <c r="A20" s="61" t="s">
        <v>61</v>
      </c>
      <c r="B20" s="3"/>
      <c r="C20" s="61"/>
      <c r="D20" s="2"/>
      <c r="E20" s="3"/>
      <c r="F20" s="45">
        <v>0</v>
      </c>
      <c r="G20" s="37"/>
      <c r="H20" s="45">
        <v>0</v>
      </c>
      <c r="I20" s="37"/>
      <c r="J20" s="45">
        <v>0</v>
      </c>
      <c r="K20" s="37"/>
      <c r="L20" s="45">
        <v>0</v>
      </c>
      <c r="M20" s="38"/>
      <c r="N20" s="133">
        <v>10730687</v>
      </c>
      <c r="O20" s="112"/>
      <c r="P20" s="134">
        <f>SUM(F20:N20)</f>
        <v>10730687</v>
      </c>
    </row>
    <row r="21" spans="1:16" ht="16.5" customHeight="1" x14ac:dyDescent="0.2">
      <c r="A21" s="61"/>
      <c r="B21" s="3"/>
      <c r="C21" s="61"/>
      <c r="D21" s="1"/>
      <c r="E21" s="13"/>
      <c r="F21" s="72"/>
      <c r="G21" s="38"/>
      <c r="H21" s="43"/>
      <c r="I21" s="38"/>
      <c r="J21" s="43"/>
      <c r="K21" s="38"/>
      <c r="L21" s="43"/>
      <c r="M21" s="38"/>
      <c r="N21" s="36"/>
      <c r="O21" s="105"/>
      <c r="P21" s="36"/>
    </row>
    <row r="22" spans="1:16" ht="16.5" customHeight="1" thickBot="1" x14ac:dyDescent="0.25">
      <c r="A22" s="97" t="s">
        <v>136</v>
      </c>
      <c r="B22" s="6"/>
      <c r="C22" s="61"/>
      <c r="D22" s="2"/>
      <c r="E22" s="3"/>
      <c r="F22" s="57">
        <f>SUM(F19:F21)</f>
        <v>242134600</v>
      </c>
      <c r="G22" s="38"/>
      <c r="H22" s="57">
        <f>SUM(H19:H21)</f>
        <v>139913762</v>
      </c>
      <c r="I22" s="38"/>
      <c r="J22" s="57">
        <f>SUM(J19:J21)</f>
        <v>167694335</v>
      </c>
      <c r="K22" s="38"/>
      <c r="L22" s="57">
        <f>SUM(L19:L21)</f>
        <v>19289553</v>
      </c>
      <c r="M22" s="38"/>
      <c r="N22" s="57">
        <f>SUM(N19:N21)</f>
        <v>35232626</v>
      </c>
      <c r="O22" s="105"/>
      <c r="P22" s="57">
        <f>SUM(P19:P21)</f>
        <v>604264876</v>
      </c>
    </row>
    <row r="23" spans="1:16" ht="16.350000000000001" customHeight="1" thickTop="1" x14ac:dyDescent="0.2">
      <c r="A23" s="6"/>
      <c r="B23" s="6"/>
      <c r="C23" s="61"/>
      <c r="D23" s="1"/>
      <c r="E23" s="13"/>
      <c r="F23" s="2"/>
      <c r="G23" s="61"/>
      <c r="H23" s="2"/>
      <c r="I23" s="2"/>
      <c r="J23" s="2"/>
      <c r="K23" s="2"/>
      <c r="L23" s="2"/>
      <c r="M23" s="2"/>
      <c r="N23" s="2"/>
      <c r="O23" s="2"/>
      <c r="P23" s="2"/>
    </row>
    <row r="24" spans="1:16" ht="16.350000000000001" customHeight="1" x14ac:dyDescent="0.2">
      <c r="A24" s="6"/>
      <c r="B24" s="6"/>
      <c r="C24" s="61"/>
      <c r="D24" s="1"/>
      <c r="E24" s="13"/>
      <c r="F24" s="2"/>
      <c r="G24" s="61"/>
      <c r="H24" s="2"/>
      <c r="I24" s="2"/>
      <c r="J24" s="2"/>
      <c r="K24" s="2"/>
      <c r="L24" s="2"/>
      <c r="M24" s="2"/>
      <c r="N24" s="2"/>
      <c r="O24" s="2"/>
      <c r="P24" s="2"/>
    </row>
    <row r="25" spans="1:16" ht="16.350000000000001" customHeight="1" x14ac:dyDescent="0.2">
      <c r="A25" s="6"/>
      <c r="B25" s="6"/>
      <c r="C25" s="61"/>
      <c r="D25" s="2"/>
      <c r="E25" s="3"/>
      <c r="F25" s="2"/>
      <c r="G25" s="61"/>
      <c r="H25" s="2"/>
      <c r="I25" s="2"/>
      <c r="J25" s="2"/>
      <c r="K25" s="2"/>
      <c r="L25" s="2"/>
      <c r="M25" s="2"/>
      <c r="N25" s="2"/>
      <c r="O25" s="2"/>
      <c r="P25" s="2"/>
    </row>
    <row r="26" spans="1:16" ht="16.350000000000001" customHeight="1" x14ac:dyDescent="0.2">
      <c r="A26" s="6"/>
      <c r="B26" s="6"/>
      <c r="C26" s="61"/>
      <c r="D26" s="2"/>
      <c r="E26" s="3"/>
      <c r="F26" s="2"/>
      <c r="G26" s="61"/>
      <c r="H26" s="2"/>
      <c r="I26" s="2"/>
      <c r="J26" s="2"/>
      <c r="K26" s="2"/>
      <c r="L26" s="2"/>
      <c r="M26" s="2"/>
      <c r="N26" s="2"/>
      <c r="O26" s="2"/>
      <c r="P26" s="2"/>
    </row>
    <row r="27" spans="1:16" ht="16.350000000000001" customHeight="1" x14ac:dyDescent="0.2">
      <c r="A27" s="6"/>
      <c r="B27" s="6"/>
      <c r="C27" s="61"/>
      <c r="D27" s="2"/>
      <c r="E27" s="3"/>
      <c r="F27" s="2"/>
      <c r="G27" s="61"/>
      <c r="H27" s="2"/>
      <c r="I27" s="2"/>
      <c r="J27" s="2"/>
      <c r="K27" s="2"/>
      <c r="L27" s="2"/>
      <c r="M27" s="2"/>
      <c r="N27" s="2"/>
      <c r="O27" s="2"/>
      <c r="P27" s="2"/>
    </row>
    <row r="28" spans="1:16" ht="16.350000000000001" customHeight="1" x14ac:dyDescent="0.2">
      <c r="A28" s="6"/>
      <c r="B28" s="6"/>
      <c r="C28" s="61"/>
      <c r="D28" s="2"/>
      <c r="E28" s="3"/>
      <c r="F28" s="2"/>
      <c r="G28" s="61"/>
      <c r="H28" s="2"/>
      <c r="I28" s="2"/>
      <c r="J28" s="2"/>
      <c r="K28" s="2"/>
      <c r="L28" s="2"/>
      <c r="M28" s="2"/>
      <c r="N28" s="2"/>
      <c r="O28" s="2"/>
      <c r="P28" s="2"/>
    </row>
    <row r="29" spans="1:16" ht="16.350000000000001" customHeight="1" x14ac:dyDescent="0.2">
      <c r="A29" s="6"/>
      <c r="B29" s="6"/>
      <c r="C29" s="61"/>
      <c r="D29" s="2"/>
      <c r="E29" s="3"/>
      <c r="F29" s="2"/>
      <c r="G29" s="61"/>
      <c r="H29" s="2"/>
      <c r="I29" s="2"/>
      <c r="J29" s="2"/>
      <c r="K29" s="2"/>
      <c r="L29" s="2"/>
      <c r="M29" s="2"/>
      <c r="N29" s="2"/>
      <c r="O29" s="2"/>
      <c r="P29" s="2"/>
    </row>
    <row r="30" spans="1:16" ht="16.350000000000001" customHeight="1" x14ac:dyDescent="0.2">
      <c r="A30" s="6"/>
      <c r="B30" s="6"/>
      <c r="C30" s="61"/>
      <c r="D30" s="2"/>
      <c r="E30" s="3"/>
      <c r="F30" s="2"/>
      <c r="G30" s="61"/>
      <c r="H30" s="2"/>
      <c r="I30" s="2"/>
      <c r="J30" s="2"/>
      <c r="K30" s="2"/>
      <c r="L30" s="2"/>
      <c r="M30" s="2"/>
      <c r="N30" s="2"/>
      <c r="O30" s="2"/>
      <c r="P30" s="2"/>
    </row>
    <row r="31" spans="1:16" ht="9.75" customHeight="1" x14ac:dyDescent="0.2">
      <c r="A31" s="6"/>
      <c r="B31" s="6"/>
      <c r="C31" s="61"/>
      <c r="D31" s="1"/>
      <c r="E31" s="13"/>
      <c r="F31" s="2"/>
      <c r="G31" s="61"/>
      <c r="H31" s="2"/>
      <c r="I31" s="2"/>
      <c r="J31" s="2"/>
      <c r="K31" s="2"/>
      <c r="L31" s="2"/>
      <c r="M31" s="2"/>
      <c r="N31" s="2"/>
      <c r="O31" s="2"/>
      <c r="P31" s="2"/>
    </row>
    <row r="32" spans="1:16" ht="21.95" customHeight="1" x14ac:dyDescent="0.2">
      <c r="A32" s="101" t="str">
        <f>'5(3M)'!A57</f>
        <v xml:space="preserve">The notes to the interim financial statement on pages 11 to 21 are an integral part of this interim financial information.                                                                                        </v>
      </c>
      <c r="B32" s="102"/>
      <c r="C32" s="102"/>
      <c r="D32" s="101"/>
      <c r="E32" s="103"/>
      <c r="F32" s="104"/>
      <c r="G32" s="102"/>
      <c r="H32" s="104"/>
      <c r="I32" s="102"/>
      <c r="J32" s="104"/>
      <c r="K32" s="102"/>
      <c r="L32" s="104"/>
      <c r="M32" s="104"/>
      <c r="N32" s="104"/>
      <c r="O32" s="104"/>
      <c r="P32" s="104"/>
    </row>
  </sheetData>
  <mergeCells count="2">
    <mergeCell ref="L7:N7"/>
    <mergeCell ref="F6:O6"/>
  </mergeCells>
  <pageMargins left="1.2" right="1.2" top="0.5" bottom="0.6" header="0.49" footer="0.4"/>
  <pageSetup paperSize="9" firstPageNumber="8" orientation="landscape" useFirstPageNumber="1" horizontalDpi="1200" verticalDpi="1200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12"/>
  <sheetViews>
    <sheetView tabSelected="1" topLeftCell="A70" zoomScaleNormal="100" zoomScaleSheetLayoutView="100" workbookViewId="0">
      <selection activeCell="I77" sqref="I77"/>
    </sheetView>
  </sheetViews>
  <sheetFormatPr defaultColWidth="12.85546875" defaultRowHeight="16.5" customHeight="1" x14ac:dyDescent="0.2"/>
  <cols>
    <col min="1" max="1" width="1.140625" style="5" customWidth="1"/>
    <col min="2" max="2" width="43.28515625" style="5" customWidth="1"/>
    <col min="3" max="3" width="5.7109375" style="5" customWidth="1"/>
    <col min="4" max="4" width="5.5703125" style="5" bestFit="1" customWidth="1"/>
    <col min="5" max="5" width="0.85546875" style="5" customWidth="1"/>
    <col min="6" max="6" width="11.5703125" style="5" customWidth="1"/>
    <col min="7" max="7" width="0.85546875" style="5" customWidth="1"/>
    <col min="8" max="8" width="11.5703125" style="5" customWidth="1"/>
    <col min="9" max="9" width="0.85546875" style="5" customWidth="1"/>
    <col min="10" max="10" width="11.5703125" style="5" customWidth="1"/>
    <col min="11" max="11" width="0.85546875" style="5" customWidth="1"/>
    <col min="12" max="12" width="11.5703125" style="5" customWidth="1"/>
    <col min="13" max="16384" width="12.85546875" style="5"/>
  </cols>
  <sheetData>
    <row r="1" spans="1:12" ht="16.5" customHeight="1" x14ac:dyDescent="0.2">
      <c r="A1" s="19" t="s">
        <v>0</v>
      </c>
      <c r="B1" s="73"/>
      <c r="C1" s="74"/>
      <c r="D1" s="74"/>
      <c r="E1" s="3"/>
      <c r="F1" s="4"/>
      <c r="G1" s="3"/>
      <c r="H1" s="4"/>
      <c r="I1" s="3"/>
      <c r="J1" s="4"/>
      <c r="K1" s="3"/>
      <c r="L1" s="4"/>
    </row>
    <row r="2" spans="1:12" ht="16.5" customHeight="1" x14ac:dyDescent="0.2">
      <c r="A2" s="20" t="s">
        <v>151</v>
      </c>
      <c r="B2" s="73"/>
      <c r="C2" s="74"/>
      <c r="D2" s="74"/>
      <c r="E2" s="3"/>
      <c r="F2" s="4"/>
      <c r="G2" s="3"/>
      <c r="H2" s="4"/>
      <c r="I2" s="3"/>
      <c r="J2" s="4"/>
      <c r="K2" s="3"/>
      <c r="L2" s="4"/>
    </row>
    <row r="3" spans="1:12" ht="16.5" customHeight="1" x14ac:dyDescent="0.2">
      <c r="A3" s="7" t="str">
        <f>'6(6M)'!A3</f>
        <v>For the six-month period ended 30 June 2023</v>
      </c>
      <c r="B3" s="10"/>
      <c r="C3" s="75"/>
      <c r="D3" s="75"/>
      <c r="E3" s="10"/>
      <c r="F3" s="11"/>
      <c r="G3" s="10"/>
      <c r="H3" s="11"/>
      <c r="I3" s="10"/>
      <c r="J3" s="11"/>
      <c r="K3" s="10"/>
      <c r="L3" s="11"/>
    </row>
    <row r="4" spans="1:12" ht="16.5" customHeight="1" x14ac:dyDescent="0.2">
      <c r="A4" s="61"/>
      <c r="B4" s="2"/>
      <c r="C4" s="3"/>
      <c r="D4" s="3"/>
      <c r="E4" s="3"/>
      <c r="F4" s="4"/>
      <c r="G4" s="3"/>
      <c r="H4" s="4"/>
      <c r="I4" s="3"/>
      <c r="J4" s="4"/>
      <c r="K4" s="3"/>
      <c r="L4" s="4"/>
    </row>
    <row r="5" spans="1:12" ht="16.5" customHeight="1" x14ac:dyDescent="0.2">
      <c r="A5" s="61"/>
      <c r="B5" s="2"/>
      <c r="C5" s="3"/>
      <c r="D5" s="3"/>
      <c r="E5" s="3"/>
      <c r="F5" s="4"/>
      <c r="G5" s="3"/>
      <c r="H5" s="4"/>
      <c r="I5" s="3"/>
      <c r="J5" s="4"/>
      <c r="K5" s="3"/>
      <c r="L5" s="4"/>
    </row>
    <row r="6" spans="1:12" ht="16.5" customHeight="1" x14ac:dyDescent="0.2">
      <c r="A6" s="61"/>
      <c r="B6" s="2"/>
      <c r="C6" s="47"/>
      <c r="D6" s="47"/>
      <c r="E6" s="47"/>
      <c r="F6" s="167" t="s">
        <v>2</v>
      </c>
      <c r="G6" s="168"/>
      <c r="H6" s="168"/>
      <c r="I6" s="3"/>
      <c r="J6" s="167" t="s">
        <v>3</v>
      </c>
      <c r="K6" s="168"/>
      <c r="L6" s="168"/>
    </row>
    <row r="7" spans="1:12" ht="16.5" customHeight="1" x14ac:dyDescent="0.2">
      <c r="A7" s="61"/>
      <c r="B7" s="2"/>
      <c r="C7" s="47"/>
      <c r="D7" s="47"/>
      <c r="E7" s="47"/>
      <c r="F7" s="164" t="s">
        <v>4</v>
      </c>
      <c r="G7" s="165"/>
      <c r="H7" s="165"/>
      <c r="I7" s="3"/>
      <c r="J7" s="164" t="s">
        <v>4</v>
      </c>
      <c r="K7" s="165"/>
      <c r="L7" s="165"/>
    </row>
    <row r="8" spans="1:12" ht="16.5" customHeight="1" x14ac:dyDescent="0.2">
      <c r="A8" s="61"/>
      <c r="B8" s="2"/>
      <c r="C8" s="47"/>
      <c r="D8" s="47"/>
      <c r="E8" s="47"/>
      <c r="F8" s="27" t="s">
        <v>5</v>
      </c>
      <c r="G8" s="16"/>
      <c r="H8" s="27" t="s">
        <v>5</v>
      </c>
      <c r="I8" s="4"/>
      <c r="J8" s="27" t="s">
        <v>5</v>
      </c>
      <c r="K8" s="16"/>
      <c r="L8" s="27" t="s">
        <v>5</v>
      </c>
    </row>
    <row r="9" spans="1:12" ht="16.5" customHeight="1" x14ac:dyDescent="0.2">
      <c r="A9" s="61"/>
      <c r="B9" s="2"/>
      <c r="C9" s="47"/>
      <c r="D9" s="47"/>
      <c r="E9" s="47"/>
      <c r="F9" s="128" t="s">
        <v>126</v>
      </c>
      <c r="G9" s="21"/>
      <c r="H9" s="128" t="s">
        <v>8</v>
      </c>
      <c r="I9" s="113"/>
      <c r="J9" s="128" t="s">
        <v>126</v>
      </c>
      <c r="K9" s="21"/>
      <c r="L9" s="128" t="s">
        <v>8</v>
      </c>
    </row>
    <row r="10" spans="1:12" ht="16.5" customHeight="1" x14ac:dyDescent="0.2">
      <c r="A10" s="61"/>
      <c r="B10" s="2"/>
      <c r="C10" s="76"/>
      <c r="D10" s="77" t="s">
        <v>7</v>
      </c>
      <c r="E10" s="47"/>
      <c r="F10" s="28" t="s">
        <v>153</v>
      </c>
      <c r="G10" s="21"/>
      <c r="H10" s="28" t="s">
        <v>153</v>
      </c>
      <c r="I10" s="4"/>
      <c r="J10" s="28" t="s">
        <v>153</v>
      </c>
      <c r="K10" s="21"/>
      <c r="L10" s="28" t="s">
        <v>153</v>
      </c>
    </row>
    <row r="11" spans="1:12" ht="16.5" customHeight="1" x14ac:dyDescent="0.2">
      <c r="A11" s="61"/>
      <c r="B11" s="2"/>
      <c r="C11" s="76"/>
      <c r="D11" s="76"/>
      <c r="E11" s="47"/>
      <c r="F11" s="80"/>
      <c r="G11" s="3"/>
      <c r="H11" s="113"/>
      <c r="I11" s="3"/>
      <c r="J11" s="80"/>
      <c r="K11" s="78"/>
      <c r="L11" s="113"/>
    </row>
    <row r="12" spans="1:12" ht="16.5" customHeight="1" x14ac:dyDescent="0.2">
      <c r="A12" s="79" t="s">
        <v>77</v>
      </c>
      <c r="B12" s="74"/>
      <c r="C12" s="3"/>
      <c r="D12" s="3"/>
      <c r="E12" s="3"/>
      <c r="F12" s="80"/>
      <c r="G12" s="3"/>
      <c r="H12" s="113"/>
      <c r="I12" s="3"/>
      <c r="J12" s="80"/>
      <c r="K12" s="3"/>
      <c r="L12" s="113"/>
    </row>
    <row r="13" spans="1:12" ht="16.5" customHeight="1" x14ac:dyDescent="0.2">
      <c r="A13" s="81" t="s">
        <v>58</v>
      </c>
      <c r="B13" s="74"/>
      <c r="C13" s="74"/>
      <c r="D13" s="74"/>
      <c r="E13" s="3"/>
      <c r="F13" s="43">
        <f>'6(6M)'!F34</f>
        <v>19515144</v>
      </c>
      <c r="G13" s="39"/>
      <c r="H13" s="108">
        <f>'6(6M)'!H34</f>
        <v>17391110</v>
      </c>
      <c r="I13" s="39"/>
      <c r="J13" s="43">
        <f>'6(6M)'!J34</f>
        <v>14195045</v>
      </c>
      <c r="K13" s="39"/>
      <c r="L13" s="108">
        <f>'6(6M)'!L34</f>
        <v>7062236</v>
      </c>
    </row>
    <row r="14" spans="1:12" ht="16.5" customHeight="1" x14ac:dyDescent="0.2">
      <c r="A14" s="82" t="s">
        <v>118</v>
      </c>
      <c r="B14" s="2"/>
      <c r="C14" s="74"/>
      <c r="D14" s="74"/>
      <c r="E14" s="3"/>
      <c r="F14" s="43"/>
      <c r="G14" s="39"/>
      <c r="H14" s="108"/>
      <c r="I14" s="39"/>
      <c r="J14" s="43"/>
      <c r="K14" s="39"/>
      <c r="L14" s="108"/>
    </row>
    <row r="15" spans="1:12" ht="16.5" customHeight="1" x14ac:dyDescent="0.2">
      <c r="A15" s="61"/>
      <c r="B15" s="83" t="s">
        <v>119</v>
      </c>
      <c r="C15" s="74"/>
      <c r="D15" s="74"/>
      <c r="E15" s="3"/>
      <c r="F15" s="43"/>
      <c r="G15" s="39"/>
      <c r="H15" s="108"/>
      <c r="I15" s="39"/>
      <c r="J15" s="43"/>
      <c r="K15" s="39"/>
      <c r="L15" s="108"/>
    </row>
    <row r="16" spans="1:12" ht="16.5" customHeight="1" x14ac:dyDescent="0.2">
      <c r="A16" s="61"/>
      <c r="B16" s="84" t="s">
        <v>78</v>
      </c>
      <c r="C16" s="3"/>
      <c r="D16" s="3" t="s">
        <v>149</v>
      </c>
      <c r="E16" s="3"/>
      <c r="F16" s="43">
        <v>21751114</v>
      </c>
      <c r="G16" s="39"/>
      <c r="H16" s="108">
        <v>22891356</v>
      </c>
      <c r="I16" s="39"/>
      <c r="J16" s="43">
        <v>16182062</v>
      </c>
      <c r="K16" s="39"/>
      <c r="L16" s="108">
        <v>18279323</v>
      </c>
    </row>
    <row r="17" spans="1:12" ht="16.5" customHeight="1" x14ac:dyDescent="0.2">
      <c r="A17" s="61"/>
      <c r="B17" s="84" t="s">
        <v>79</v>
      </c>
      <c r="C17" s="3"/>
      <c r="D17" s="3"/>
      <c r="E17" s="3"/>
      <c r="F17" s="43">
        <v>3302032</v>
      </c>
      <c r="G17" s="39"/>
      <c r="H17" s="108">
        <v>3540362</v>
      </c>
      <c r="I17" s="39"/>
      <c r="J17" s="43">
        <v>2254835</v>
      </c>
      <c r="K17" s="39"/>
      <c r="L17" s="108">
        <v>2630644</v>
      </c>
    </row>
    <row r="18" spans="1:12" ht="16.5" customHeight="1" x14ac:dyDescent="0.2">
      <c r="A18" s="61"/>
      <c r="B18" s="84" t="s">
        <v>108</v>
      </c>
      <c r="C18" s="3"/>
      <c r="D18" s="3">
        <v>8</v>
      </c>
      <c r="E18" s="3"/>
      <c r="F18" s="43">
        <v>-345308</v>
      </c>
      <c r="G18" s="39"/>
      <c r="H18" s="108">
        <v>-1272282</v>
      </c>
      <c r="I18" s="39"/>
      <c r="J18" s="43">
        <v>-345308</v>
      </c>
      <c r="K18" s="39"/>
      <c r="L18" s="108">
        <v>-1272282</v>
      </c>
    </row>
    <row r="19" spans="1:12" ht="16.5" customHeight="1" x14ac:dyDescent="0.2">
      <c r="A19" s="61"/>
      <c r="B19" s="84" t="s">
        <v>162</v>
      </c>
      <c r="C19" s="74"/>
      <c r="D19" s="3">
        <v>9</v>
      </c>
      <c r="E19" s="3"/>
      <c r="F19" s="43">
        <v>-254247</v>
      </c>
      <c r="G19" s="39"/>
      <c r="H19" s="108">
        <v>-461842</v>
      </c>
      <c r="I19" s="39"/>
      <c r="J19" s="43">
        <v>-182700</v>
      </c>
      <c r="K19" s="39"/>
      <c r="L19" s="108">
        <v>73953</v>
      </c>
    </row>
    <row r="20" spans="1:12" ht="16.5" customHeight="1" x14ac:dyDescent="0.2">
      <c r="A20" s="61"/>
      <c r="B20" s="84" t="s">
        <v>122</v>
      </c>
      <c r="C20" s="74"/>
      <c r="D20" s="74"/>
      <c r="E20" s="3"/>
      <c r="F20" s="43">
        <v>-150550</v>
      </c>
      <c r="G20" s="39"/>
      <c r="H20" s="144">
        <v>-168043</v>
      </c>
      <c r="I20" s="39"/>
      <c r="J20" s="43">
        <v>-150550</v>
      </c>
      <c r="K20" s="39"/>
      <c r="L20" s="108">
        <v>-861810</v>
      </c>
    </row>
    <row r="21" spans="1:12" ht="16.5" customHeight="1" x14ac:dyDescent="0.2">
      <c r="A21" s="61"/>
      <c r="B21" s="82" t="s">
        <v>147</v>
      </c>
      <c r="C21" s="74"/>
      <c r="D21" s="126" t="s">
        <v>158</v>
      </c>
      <c r="E21" s="3"/>
      <c r="F21" s="43">
        <v>1972713</v>
      </c>
      <c r="G21" s="39"/>
      <c r="H21" s="108">
        <v>1977813</v>
      </c>
      <c r="I21" s="39"/>
      <c r="J21" s="43">
        <v>1501618</v>
      </c>
      <c r="K21" s="39"/>
      <c r="L21" s="108">
        <v>1542905</v>
      </c>
    </row>
    <row r="22" spans="1:12" ht="16.5" customHeight="1" x14ac:dyDescent="0.2">
      <c r="A22" s="61"/>
      <c r="B22" s="84" t="s">
        <v>80</v>
      </c>
      <c r="C22" s="74"/>
      <c r="D22" s="74"/>
      <c r="E22" s="3"/>
      <c r="F22" s="43">
        <v>-200676</v>
      </c>
      <c r="G22" s="37"/>
      <c r="H22" s="108">
        <v>-282075</v>
      </c>
      <c r="I22" s="39"/>
      <c r="J22" s="43">
        <v>-800638</v>
      </c>
      <c r="K22" s="37"/>
      <c r="L22" s="108">
        <v>-452331</v>
      </c>
    </row>
    <row r="23" spans="1:12" ht="16.5" customHeight="1" x14ac:dyDescent="0.2">
      <c r="A23" s="61"/>
      <c r="B23" s="84" t="s">
        <v>81</v>
      </c>
      <c r="C23" s="74"/>
      <c r="D23" s="74"/>
      <c r="E23" s="3"/>
      <c r="F23" s="45">
        <v>1433843</v>
      </c>
      <c r="G23" s="37"/>
      <c r="H23" s="110">
        <v>853471</v>
      </c>
      <c r="I23" s="39"/>
      <c r="J23" s="45">
        <v>563767</v>
      </c>
      <c r="K23" s="37"/>
      <c r="L23" s="110">
        <v>533249</v>
      </c>
    </row>
    <row r="24" spans="1:12" ht="16.5" customHeight="1" x14ac:dyDescent="0.2">
      <c r="A24" s="6"/>
      <c r="B24" s="3"/>
      <c r="C24" s="3"/>
      <c r="D24" s="3"/>
      <c r="E24" s="3"/>
      <c r="F24" s="43"/>
      <c r="G24" s="39"/>
      <c r="H24" s="108"/>
      <c r="I24" s="39"/>
      <c r="J24" s="43"/>
      <c r="K24" s="39"/>
      <c r="L24" s="108"/>
    </row>
    <row r="25" spans="1:12" ht="16.5" customHeight="1" x14ac:dyDescent="0.2">
      <c r="A25" s="85" t="s">
        <v>82</v>
      </c>
      <c r="B25" s="71"/>
      <c r="C25" s="3"/>
      <c r="D25" s="3"/>
      <c r="E25" s="3"/>
      <c r="F25" s="36"/>
      <c r="G25" s="38"/>
      <c r="H25" s="105"/>
      <c r="I25" s="39"/>
      <c r="J25" s="36"/>
      <c r="K25" s="38"/>
      <c r="L25" s="105"/>
    </row>
    <row r="26" spans="1:12" ht="16.5" customHeight="1" x14ac:dyDescent="0.2">
      <c r="A26" s="85"/>
      <c r="B26" s="85" t="s">
        <v>83</v>
      </c>
      <c r="C26" s="3"/>
      <c r="D26" s="3"/>
      <c r="E26" s="3"/>
      <c r="F26" s="36">
        <f>SUM(F13:F24)</f>
        <v>47024065</v>
      </c>
      <c r="G26" s="38"/>
      <c r="H26" s="105">
        <f>SUM(H13:H23)</f>
        <v>44469870</v>
      </c>
      <c r="I26" s="39"/>
      <c r="J26" s="36">
        <f>SUM(J13:J24)</f>
        <v>33218131</v>
      </c>
      <c r="K26" s="38"/>
      <c r="L26" s="105">
        <f>SUM(L13:L23)</f>
        <v>27535887</v>
      </c>
    </row>
    <row r="27" spans="1:12" ht="16.5" customHeight="1" x14ac:dyDescent="0.2">
      <c r="A27" s="61"/>
      <c r="B27" s="86" t="s">
        <v>84</v>
      </c>
      <c r="C27" s="3"/>
      <c r="D27" s="3"/>
      <c r="E27" s="3"/>
      <c r="F27" s="43"/>
      <c r="G27" s="38"/>
      <c r="H27" s="108"/>
      <c r="I27" s="39"/>
      <c r="J27" s="43"/>
      <c r="K27" s="38"/>
      <c r="L27" s="108"/>
    </row>
    <row r="28" spans="1:12" ht="16.5" customHeight="1" x14ac:dyDescent="0.2">
      <c r="A28" s="61"/>
      <c r="B28" s="82" t="s">
        <v>104</v>
      </c>
      <c r="C28" s="3"/>
      <c r="D28" s="3"/>
      <c r="E28" s="3"/>
      <c r="F28" s="36">
        <v>-3776</v>
      </c>
      <c r="G28" s="38"/>
      <c r="H28" s="108">
        <v>-421</v>
      </c>
      <c r="I28" s="39"/>
      <c r="J28" s="145">
        <v>-2000</v>
      </c>
      <c r="K28" s="38"/>
      <c r="L28" s="146">
        <v>0</v>
      </c>
    </row>
    <row r="29" spans="1:12" ht="16.5" customHeight="1" x14ac:dyDescent="0.2">
      <c r="A29" s="61"/>
      <c r="B29" s="71" t="s">
        <v>85</v>
      </c>
      <c r="C29" s="3"/>
      <c r="D29" s="3"/>
      <c r="E29" s="3"/>
      <c r="F29" s="43">
        <v>-11442262</v>
      </c>
      <c r="G29" s="38"/>
      <c r="H29" s="108">
        <v>10271611</v>
      </c>
      <c r="I29" s="39"/>
      <c r="J29" s="43">
        <v>-15884044</v>
      </c>
      <c r="K29" s="38"/>
      <c r="L29" s="108">
        <v>7207289</v>
      </c>
    </row>
    <row r="30" spans="1:12" ht="16.5" customHeight="1" x14ac:dyDescent="0.2">
      <c r="A30" s="61"/>
      <c r="B30" s="71" t="s">
        <v>86</v>
      </c>
      <c r="C30" s="3"/>
      <c r="D30" s="3"/>
      <c r="E30" s="3"/>
      <c r="F30" s="43">
        <v>-15101325</v>
      </c>
      <c r="G30" s="38"/>
      <c r="H30" s="108">
        <v>-23875817</v>
      </c>
      <c r="I30" s="39"/>
      <c r="J30" s="43">
        <v>-7617694</v>
      </c>
      <c r="K30" s="38"/>
      <c r="L30" s="108">
        <v>-18042306</v>
      </c>
    </row>
    <row r="31" spans="1:12" ht="16.5" customHeight="1" x14ac:dyDescent="0.2">
      <c r="A31" s="61"/>
      <c r="B31" s="71" t="s">
        <v>87</v>
      </c>
      <c r="C31" s="3"/>
      <c r="D31" s="3"/>
      <c r="E31" s="3"/>
      <c r="F31" s="43">
        <v>-17297</v>
      </c>
      <c r="G31" s="38"/>
      <c r="H31" s="108">
        <v>640503</v>
      </c>
      <c r="I31" s="39"/>
      <c r="J31" s="43">
        <v>92610</v>
      </c>
      <c r="K31" s="38"/>
      <c r="L31" s="108">
        <v>42470</v>
      </c>
    </row>
    <row r="32" spans="1:12" ht="16.5" customHeight="1" x14ac:dyDescent="0.2">
      <c r="A32" s="61"/>
      <c r="B32" s="82" t="s">
        <v>88</v>
      </c>
      <c r="C32" s="3"/>
      <c r="D32" s="3"/>
      <c r="E32" s="3"/>
      <c r="F32" s="43">
        <v>-19596</v>
      </c>
      <c r="G32" s="38"/>
      <c r="H32" s="108">
        <v>-1097674</v>
      </c>
      <c r="I32" s="39"/>
      <c r="J32" s="43">
        <v>198747</v>
      </c>
      <c r="K32" s="38"/>
      <c r="L32" s="108">
        <v>-3272</v>
      </c>
    </row>
    <row r="33" spans="1:12" ht="16.5" customHeight="1" x14ac:dyDescent="0.2">
      <c r="A33" s="61"/>
      <c r="B33" s="71" t="s">
        <v>89</v>
      </c>
      <c r="C33" s="3"/>
      <c r="D33" s="3"/>
      <c r="E33" s="3"/>
      <c r="F33" s="43">
        <v>4785559</v>
      </c>
      <c r="G33" s="38"/>
      <c r="H33" s="108">
        <v>933427</v>
      </c>
      <c r="I33" s="39"/>
      <c r="J33" s="43">
        <v>7356575</v>
      </c>
      <c r="K33" s="38"/>
      <c r="L33" s="108">
        <v>-1834125.21</v>
      </c>
    </row>
    <row r="34" spans="1:12" ht="16.5" customHeight="1" x14ac:dyDescent="0.2">
      <c r="A34" s="61"/>
      <c r="B34" s="71" t="s">
        <v>90</v>
      </c>
      <c r="C34" s="3"/>
      <c r="D34" s="3"/>
      <c r="E34" s="3"/>
      <c r="F34" s="43">
        <v>302015</v>
      </c>
      <c r="G34" s="38"/>
      <c r="H34" s="108">
        <v>-1031435</v>
      </c>
      <c r="I34" s="39"/>
      <c r="J34" s="43">
        <v>399810</v>
      </c>
      <c r="K34" s="38"/>
      <c r="L34" s="108">
        <v>-715906</v>
      </c>
    </row>
    <row r="35" spans="1:12" ht="16.5" customHeight="1" x14ac:dyDescent="0.2">
      <c r="A35" s="61"/>
      <c r="B35" s="82" t="s">
        <v>148</v>
      </c>
      <c r="C35" s="3"/>
      <c r="D35" s="126" t="s">
        <v>158</v>
      </c>
      <c r="E35" s="3"/>
      <c r="F35" s="45">
        <v>-2096800</v>
      </c>
      <c r="G35" s="38"/>
      <c r="H35" s="110">
        <v>-184000</v>
      </c>
      <c r="I35" s="39"/>
      <c r="J35" s="45">
        <v>-2096800</v>
      </c>
      <c r="K35" s="38"/>
      <c r="L35" s="110">
        <v>-184000</v>
      </c>
    </row>
    <row r="36" spans="1:12" ht="16.5" customHeight="1" x14ac:dyDescent="0.2">
      <c r="A36" s="6"/>
      <c r="B36" s="3"/>
      <c r="C36" s="3"/>
      <c r="D36" s="3"/>
      <c r="E36" s="3"/>
      <c r="F36" s="43"/>
      <c r="G36" s="39"/>
      <c r="H36" s="108"/>
      <c r="I36" s="39"/>
      <c r="J36" s="43"/>
      <c r="K36" s="39"/>
      <c r="L36" s="108"/>
    </row>
    <row r="37" spans="1:12" ht="16.5" customHeight="1" x14ac:dyDescent="0.2">
      <c r="A37" s="74" t="s">
        <v>163</v>
      </c>
      <c r="B37" s="74"/>
      <c r="C37" s="74"/>
      <c r="D37" s="74"/>
      <c r="E37" s="3"/>
      <c r="F37" s="36">
        <f>SUM(F26:F35)</f>
        <v>23430583</v>
      </c>
      <c r="G37" s="38"/>
      <c r="H37" s="105">
        <f>SUM(H26:H35)</f>
        <v>30126064</v>
      </c>
      <c r="I37" s="39"/>
      <c r="J37" s="36">
        <f>SUM(J26:J35)</f>
        <v>15665335</v>
      </c>
      <c r="K37" s="38"/>
      <c r="L37" s="105">
        <f>SUM(L26:L35)</f>
        <v>14006036.789999999</v>
      </c>
    </row>
    <row r="38" spans="1:12" ht="16.5" customHeight="1" x14ac:dyDescent="0.2">
      <c r="A38" s="87"/>
      <c r="B38" s="82" t="s">
        <v>91</v>
      </c>
      <c r="C38" s="74"/>
      <c r="D38" s="74"/>
      <c r="E38" s="3"/>
      <c r="F38" s="45">
        <v>-4193723</v>
      </c>
      <c r="G38" s="38"/>
      <c r="H38" s="110">
        <v>-4269535</v>
      </c>
      <c r="I38" s="39"/>
      <c r="J38" s="45">
        <v>-3116820</v>
      </c>
      <c r="K38" s="38"/>
      <c r="L38" s="110">
        <v>-4269461</v>
      </c>
    </row>
    <row r="39" spans="1:12" ht="16.5" customHeight="1" x14ac:dyDescent="0.2">
      <c r="A39" s="6"/>
      <c r="B39" s="3"/>
      <c r="C39" s="3"/>
      <c r="D39" s="3"/>
      <c r="E39" s="3"/>
      <c r="F39" s="43"/>
      <c r="G39" s="39"/>
      <c r="H39" s="108"/>
      <c r="I39" s="39"/>
      <c r="J39" s="43"/>
      <c r="K39" s="39"/>
      <c r="L39" s="108"/>
    </row>
    <row r="40" spans="1:12" ht="16.5" customHeight="1" x14ac:dyDescent="0.2">
      <c r="A40" s="85" t="s">
        <v>164</v>
      </c>
      <c r="B40" s="74"/>
      <c r="C40" s="74"/>
      <c r="D40" s="74"/>
      <c r="E40" s="3"/>
      <c r="F40" s="40">
        <f>SUM(F37:F38)</f>
        <v>19236860</v>
      </c>
      <c r="G40" s="38"/>
      <c r="H40" s="106">
        <f>SUM(H37:H38)</f>
        <v>25856529</v>
      </c>
      <c r="I40" s="39"/>
      <c r="J40" s="40">
        <f>SUM(J37:J38)</f>
        <v>12548515</v>
      </c>
      <c r="K40" s="38"/>
      <c r="L40" s="106">
        <f>SUM(L37:L38)</f>
        <v>9736575.7899999991</v>
      </c>
    </row>
    <row r="41" spans="1:12" ht="16.5" customHeight="1" x14ac:dyDescent="0.2">
      <c r="A41" s="74"/>
      <c r="B41" s="74"/>
      <c r="C41" s="74"/>
      <c r="D41" s="74"/>
      <c r="E41" s="50"/>
      <c r="F41" s="147"/>
      <c r="G41" s="147"/>
      <c r="H41" s="147"/>
      <c r="I41" s="147"/>
      <c r="J41" s="147"/>
      <c r="K41" s="147"/>
      <c r="L41" s="147"/>
    </row>
    <row r="42" spans="1:12" ht="16.5" customHeight="1" x14ac:dyDescent="0.2">
      <c r="A42" s="74"/>
      <c r="B42" s="74"/>
      <c r="C42" s="74"/>
      <c r="D42" s="74"/>
      <c r="E42" s="50"/>
      <c r="F42" s="147"/>
      <c r="G42" s="147"/>
      <c r="H42" s="147"/>
      <c r="I42" s="147"/>
      <c r="J42" s="147"/>
      <c r="K42" s="147"/>
      <c r="L42" s="147"/>
    </row>
    <row r="43" spans="1:12" ht="16.5" customHeight="1" x14ac:dyDescent="0.2">
      <c r="A43" s="74"/>
      <c r="B43" s="74"/>
      <c r="C43" s="74"/>
      <c r="D43" s="74"/>
      <c r="E43" s="50"/>
      <c r="F43" s="147"/>
      <c r="G43" s="147"/>
      <c r="H43" s="147"/>
      <c r="I43" s="147"/>
      <c r="J43" s="147"/>
      <c r="K43" s="147"/>
      <c r="L43" s="147"/>
    </row>
    <row r="44" spans="1:12" ht="16.5" customHeight="1" x14ac:dyDescent="0.2">
      <c r="A44" s="74"/>
      <c r="B44" s="74"/>
      <c r="C44" s="74"/>
      <c r="D44" s="74"/>
      <c r="E44" s="50"/>
      <c r="F44" s="147"/>
      <c r="G44" s="147"/>
      <c r="H44" s="147"/>
      <c r="I44" s="147"/>
      <c r="J44" s="147"/>
      <c r="K44" s="147"/>
      <c r="L44" s="147"/>
    </row>
    <row r="45" spans="1:12" ht="16.5" customHeight="1" x14ac:dyDescent="0.2">
      <c r="A45" s="74"/>
      <c r="B45" s="74"/>
      <c r="C45" s="74"/>
      <c r="D45" s="74"/>
      <c r="E45" s="50"/>
      <c r="F45" s="147"/>
      <c r="G45" s="147"/>
      <c r="H45" s="147"/>
      <c r="I45" s="147"/>
      <c r="J45" s="147"/>
      <c r="K45" s="147"/>
      <c r="L45" s="147"/>
    </row>
    <row r="46" spans="1:12" ht="16.5" customHeight="1" x14ac:dyDescent="0.2">
      <c r="A46" s="74"/>
      <c r="B46" s="74"/>
      <c r="C46" s="74"/>
      <c r="D46" s="74"/>
      <c r="E46" s="50"/>
      <c r="F46" s="147"/>
      <c r="G46" s="147"/>
      <c r="H46" s="147"/>
      <c r="I46" s="147"/>
      <c r="J46" s="147"/>
      <c r="K46" s="147"/>
      <c r="L46" s="147"/>
    </row>
    <row r="47" spans="1:12" ht="16.5" customHeight="1" x14ac:dyDescent="0.2">
      <c r="A47" s="74"/>
      <c r="B47" s="74"/>
      <c r="C47" s="74"/>
      <c r="D47" s="74"/>
      <c r="E47" s="50"/>
      <c r="F47" s="147"/>
      <c r="G47" s="147"/>
      <c r="H47" s="147"/>
      <c r="I47" s="147"/>
      <c r="J47" s="147"/>
      <c r="K47" s="147"/>
      <c r="L47" s="147"/>
    </row>
    <row r="48" spans="1:12" ht="16.5" customHeight="1" x14ac:dyDescent="0.2">
      <c r="A48" s="74"/>
      <c r="B48" s="74"/>
      <c r="C48" s="74"/>
      <c r="D48" s="74"/>
      <c r="E48" s="50"/>
      <c r="F48" s="147"/>
      <c r="G48" s="147"/>
      <c r="H48" s="147"/>
      <c r="I48" s="147"/>
      <c r="J48" s="147"/>
      <c r="K48" s="147"/>
      <c r="L48" s="147"/>
    </row>
    <row r="49" spans="1:12" ht="16.5" customHeight="1" x14ac:dyDescent="0.2">
      <c r="A49" s="74"/>
      <c r="B49" s="74"/>
      <c r="C49" s="74"/>
      <c r="D49" s="74"/>
      <c r="E49" s="50"/>
      <c r="F49" s="147"/>
      <c r="G49" s="147"/>
      <c r="H49" s="147"/>
      <c r="I49" s="147"/>
      <c r="J49" s="147"/>
      <c r="K49" s="147"/>
      <c r="L49" s="147"/>
    </row>
    <row r="50" spans="1:12" ht="16.5" customHeight="1" x14ac:dyDescent="0.2">
      <c r="A50" s="74"/>
      <c r="B50" s="74"/>
      <c r="C50" s="74"/>
      <c r="D50" s="74"/>
      <c r="E50" s="50"/>
      <c r="F50" s="147"/>
      <c r="G50" s="147"/>
      <c r="H50" s="147"/>
      <c r="I50" s="147"/>
      <c r="J50" s="147"/>
      <c r="K50" s="147"/>
      <c r="L50" s="147"/>
    </row>
    <row r="51" spans="1:12" ht="16.5" customHeight="1" x14ac:dyDescent="0.2">
      <c r="A51" s="74"/>
      <c r="B51" s="74"/>
      <c r="C51" s="74"/>
      <c r="D51" s="74"/>
      <c r="E51" s="50"/>
      <c r="F51" s="147"/>
      <c r="G51" s="147"/>
      <c r="H51" s="147"/>
      <c r="I51" s="147"/>
      <c r="J51" s="147"/>
      <c r="K51" s="147"/>
      <c r="L51" s="147"/>
    </row>
    <row r="52" spans="1:12" ht="16.5" customHeight="1" x14ac:dyDescent="0.2">
      <c r="A52" s="74"/>
      <c r="B52" s="74"/>
      <c r="C52" s="74"/>
      <c r="D52" s="74"/>
      <c r="E52" s="50"/>
      <c r="F52" s="147"/>
      <c r="G52" s="147"/>
      <c r="H52" s="147"/>
      <c r="I52" s="147"/>
      <c r="J52" s="147"/>
      <c r="K52" s="147"/>
      <c r="L52" s="147"/>
    </row>
    <row r="53" spans="1:12" ht="16.5" customHeight="1" x14ac:dyDescent="0.2">
      <c r="A53" s="74"/>
      <c r="B53" s="74"/>
      <c r="C53" s="74"/>
      <c r="D53" s="74"/>
      <c r="E53" s="50"/>
      <c r="F53" s="147"/>
      <c r="G53" s="147"/>
      <c r="H53" s="147"/>
      <c r="I53" s="147"/>
      <c r="J53" s="147"/>
      <c r="K53" s="147"/>
      <c r="L53" s="147"/>
    </row>
    <row r="54" spans="1:12" ht="14.25" customHeight="1" x14ac:dyDescent="0.2">
      <c r="A54" s="74"/>
      <c r="B54" s="74"/>
      <c r="C54" s="74"/>
      <c r="D54" s="74"/>
      <c r="E54" s="50"/>
      <c r="F54" s="147"/>
      <c r="G54" s="147"/>
      <c r="H54" s="147"/>
      <c r="I54" s="147"/>
      <c r="J54" s="147"/>
      <c r="K54" s="147"/>
      <c r="L54" s="147"/>
    </row>
    <row r="55" spans="1:12" ht="21.95" customHeight="1" x14ac:dyDescent="0.2">
      <c r="A55" s="9" t="str">
        <f>'7'!A32</f>
        <v xml:space="preserve">The notes to the interim financial statement on pages 11 to 21 are an integral part of this interim financial information.                                                                                        </v>
      </c>
      <c r="B55" s="10"/>
      <c r="C55" s="10"/>
      <c r="D55" s="10"/>
      <c r="E55" s="10"/>
      <c r="F55" s="148"/>
      <c r="G55" s="149"/>
      <c r="H55" s="148"/>
      <c r="I55" s="149"/>
      <c r="J55" s="148"/>
      <c r="K55" s="149"/>
      <c r="L55" s="148"/>
    </row>
    <row r="56" spans="1:12" ht="16.5" customHeight="1" x14ac:dyDescent="0.2">
      <c r="A56" s="48" t="str">
        <f>A1</f>
        <v>Stone One Public Company Limited</v>
      </c>
      <c r="B56" s="3"/>
      <c r="C56" s="74"/>
      <c r="D56" s="74"/>
      <c r="E56" s="3"/>
      <c r="F56" s="150"/>
      <c r="G56" s="54"/>
      <c r="H56" s="150"/>
      <c r="I56" s="54"/>
      <c r="J56" s="150"/>
      <c r="K56" s="54"/>
      <c r="L56" s="150"/>
    </row>
    <row r="57" spans="1:12" ht="16.5" customHeight="1" x14ac:dyDescent="0.2">
      <c r="A57" s="6" t="s">
        <v>150</v>
      </c>
      <c r="B57" s="3"/>
      <c r="C57" s="74"/>
      <c r="D57" s="74"/>
      <c r="E57" s="3"/>
      <c r="F57" s="150"/>
      <c r="G57" s="54"/>
      <c r="H57" s="150"/>
      <c r="I57" s="54"/>
      <c r="J57" s="150"/>
      <c r="K57" s="54"/>
      <c r="L57" s="150"/>
    </row>
    <row r="58" spans="1:12" ht="16.5" customHeight="1" x14ac:dyDescent="0.2">
      <c r="A58" s="7" t="str">
        <f>A3</f>
        <v>For the six-month period ended 30 June 2023</v>
      </c>
      <c r="B58" s="10"/>
      <c r="C58" s="75"/>
      <c r="D58" s="75"/>
      <c r="E58" s="10"/>
      <c r="F58" s="148"/>
      <c r="G58" s="149"/>
      <c r="H58" s="148"/>
      <c r="I58" s="149"/>
      <c r="J58" s="148"/>
      <c r="K58" s="149"/>
      <c r="L58" s="148"/>
    </row>
    <row r="59" spans="1:12" ht="16.5" customHeight="1" x14ac:dyDescent="0.2">
      <c r="A59" s="61"/>
      <c r="B59" s="2"/>
      <c r="C59" s="3"/>
      <c r="D59" s="3"/>
      <c r="E59" s="3"/>
      <c r="F59" s="150"/>
      <c r="G59" s="54"/>
      <c r="H59" s="150"/>
      <c r="I59" s="54"/>
      <c r="J59" s="150"/>
      <c r="K59" s="54"/>
      <c r="L59" s="150"/>
    </row>
    <row r="60" spans="1:12" ht="16.5" customHeight="1" x14ac:dyDescent="0.2">
      <c r="A60" s="61"/>
      <c r="B60" s="2"/>
      <c r="C60" s="3"/>
      <c r="D60" s="3"/>
      <c r="E60" s="3"/>
      <c r="F60" s="150"/>
      <c r="G60" s="54"/>
      <c r="H60" s="150"/>
      <c r="I60" s="54"/>
      <c r="J60" s="150"/>
      <c r="K60" s="54"/>
      <c r="L60" s="150"/>
    </row>
    <row r="61" spans="1:12" ht="16.5" customHeight="1" x14ac:dyDescent="0.2">
      <c r="A61" s="61"/>
      <c r="B61" s="2"/>
      <c r="C61" s="47"/>
      <c r="D61" s="47"/>
      <c r="E61" s="47"/>
      <c r="F61" s="167" t="s">
        <v>2</v>
      </c>
      <c r="G61" s="168"/>
      <c r="H61" s="168"/>
      <c r="I61" s="3"/>
      <c r="J61" s="167" t="s">
        <v>3</v>
      </c>
      <c r="K61" s="168"/>
      <c r="L61" s="168"/>
    </row>
    <row r="62" spans="1:12" ht="16.5" customHeight="1" x14ac:dyDescent="0.2">
      <c r="A62" s="61"/>
      <c r="B62" s="2"/>
      <c r="C62" s="47"/>
      <c r="D62" s="47"/>
      <c r="E62" s="47"/>
      <c r="F62" s="164" t="s">
        <v>4</v>
      </c>
      <c r="G62" s="165"/>
      <c r="H62" s="165"/>
      <c r="I62" s="3"/>
      <c r="J62" s="164" t="s">
        <v>4</v>
      </c>
      <c r="K62" s="165"/>
      <c r="L62" s="165"/>
    </row>
    <row r="63" spans="1:12" ht="16.5" customHeight="1" x14ac:dyDescent="0.2">
      <c r="A63" s="61"/>
      <c r="B63" s="2"/>
      <c r="C63" s="47"/>
      <c r="D63" s="47"/>
      <c r="E63" s="47"/>
      <c r="F63" s="27" t="s">
        <v>5</v>
      </c>
      <c r="G63" s="16"/>
      <c r="H63" s="27" t="s">
        <v>5</v>
      </c>
      <c r="I63" s="4"/>
      <c r="J63" s="27" t="s">
        <v>5</v>
      </c>
      <c r="K63" s="16"/>
      <c r="L63" s="27" t="s">
        <v>5</v>
      </c>
    </row>
    <row r="64" spans="1:12" ht="16.5" customHeight="1" x14ac:dyDescent="0.2">
      <c r="A64" s="61"/>
      <c r="B64" s="2"/>
      <c r="C64" s="47"/>
      <c r="D64" s="47"/>
      <c r="E64" s="47"/>
      <c r="F64" s="128" t="s">
        <v>126</v>
      </c>
      <c r="G64" s="21"/>
      <c r="H64" s="128" t="s">
        <v>8</v>
      </c>
      <c r="I64" s="113"/>
      <c r="J64" s="128" t="s">
        <v>126</v>
      </c>
      <c r="K64" s="21"/>
      <c r="L64" s="128" t="s">
        <v>8</v>
      </c>
    </row>
    <row r="65" spans="1:12" ht="16.5" customHeight="1" x14ac:dyDescent="0.2">
      <c r="A65" s="61"/>
      <c r="B65" s="2"/>
      <c r="C65" s="47"/>
      <c r="D65" s="77" t="s">
        <v>7</v>
      </c>
      <c r="E65" s="47"/>
      <c r="F65" s="28" t="s">
        <v>153</v>
      </c>
      <c r="G65" s="21"/>
      <c r="H65" s="28" t="s">
        <v>153</v>
      </c>
      <c r="I65" s="4"/>
      <c r="J65" s="28" t="s">
        <v>153</v>
      </c>
      <c r="K65" s="21"/>
      <c r="L65" s="28" t="s">
        <v>153</v>
      </c>
    </row>
    <row r="66" spans="1:12" ht="14.1" customHeight="1" x14ac:dyDescent="0.2">
      <c r="A66" s="61"/>
      <c r="B66" s="2"/>
      <c r="C66" s="47"/>
      <c r="D66" s="76"/>
      <c r="E66" s="47"/>
      <c r="F66" s="151"/>
      <c r="G66" s="2"/>
      <c r="H66" s="114"/>
      <c r="I66" s="3"/>
      <c r="J66" s="151"/>
      <c r="K66" s="152"/>
      <c r="L66" s="114"/>
    </row>
    <row r="67" spans="1:12" s="17" customFormat="1" ht="16.5" customHeight="1" x14ac:dyDescent="0.2">
      <c r="A67" s="88" t="s">
        <v>92</v>
      </c>
      <c r="B67" s="74"/>
      <c r="C67" s="74"/>
      <c r="D67" s="74"/>
      <c r="E67" s="3"/>
      <c r="F67" s="151"/>
      <c r="G67" s="2"/>
      <c r="H67" s="114"/>
      <c r="I67" s="3"/>
      <c r="J67" s="151"/>
      <c r="K67" s="2"/>
      <c r="L67" s="114"/>
    </row>
    <row r="68" spans="1:12" s="17" customFormat="1" ht="16.5" customHeight="1" x14ac:dyDescent="0.2">
      <c r="A68" s="74" t="s">
        <v>159</v>
      </c>
      <c r="B68" s="74"/>
      <c r="C68" s="74"/>
      <c r="D68" s="74"/>
      <c r="E68" s="3"/>
      <c r="F68" s="43">
        <v>-938829</v>
      </c>
      <c r="G68" s="38"/>
      <c r="H68" s="108">
        <v>0</v>
      </c>
      <c r="I68" s="39"/>
      <c r="J68" s="43">
        <v>0</v>
      </c>
      <c r="K68" s="38"/>
      <c r="L68" s="108">
        <v>0</v>
      </c>
    </row>
    <row r="69" spans="1:12" s="17" customFormat="1" ht="16.5" customHeight="1" x14ac:dyDescent="0.2">
      <c r="A69" s="74" t="s">
        <v>19</v>
      </c>
      <c r="B69" s="74"/>
      <c r="C69" s="74"/>
      <c r="D69" s="74"/>
      <c r="E69" s="3"/>
      <c r="F69" s="43">
        <v>-2844</v>
      </c>
      <c r="G69" s="38"/>
      <c r="H69" s="108">
        <v>267935</v>
      </c>
      <c r="I69" s="39"/>
      <c r="J69" s="43">
        <v>-1001</v>
      </c>
      <c r="K69" s="38"/>
      <c r="L69" s="108">
        <v>0</v>
      </c>
    </row>
    <row r="70" spans="1:12" s="17" customFormat="1" ht="16.5" customHeight="1" x14ac:dyDescent="0.2">
      <c r="A70" s="74" t="s">
        <v>20</v>
      </c>
      <c r="B70" s="74"/>
      <c r="C70" s="74"/>
      <c r="D70" s="74"/>
      <c r="E70" s="3"/>
      <c r="F70" s="43">
        <v>-4772</v>
      </c>
      <c r="G70" s="38"/>
      <c r="H70" s="105">
        <v>-1468</v>
      </c>
      <c r="I70" s="39"/>
      <c r="J70" s="43">
        <v>-4772</v>
      </c>
      <c r="K70" s="38"/>
      <c r="L70" s="108">
        <v>-1468</v>
      </c>
    </row>
    <row r="71" spans="1:12" s="17" customFormat="1" ht="16.5" customHeight="1" x14ac:dyDescent="0.2">
      <c r="A71" s="74" t="s">
        <v>165</v>
      </c>
      <c r="B71" s="74"/>
      <c r="C71" s="74"/>
      <c r="D71" s="74"/>
      <c r="E71" s="3"/>
      <c r="F71" s="43">
        <v>1023654</v>
      </c>
      <c r="G71" s="38"/>
      <c r="H71" s="105">
        <v>419056</v>
      </c>
      <c r="I71" s="39"/>
      <c r="J71" s="43">
        <v>1023654</v>
      </c>
      <c r="K71" s="38"/>
      <c r="L71" s="108">
        <v>3505743</v>
      </c>
    </row>
    <row r="72" spans="1:12" s="17" customFormat="1" ht="16.5" customHeight="1" x14ac:dyDescent="0.2">
      <c r="A72" s="86" t="s">
        <v>166</v>
      </c>
      <c r="B72" s="74"/>
      <c r="C72" s="74"/>
      <c r="D72" s="74"/>
      <c r="E72" s="3"/>
      <c r="F72" s="43">
        <v>-24975480</v>
      </c>
      <c r="G72" s="37"/>
      <c r="H72" s="108">
        <v>-941464.79</v>
      </c>
      <c r="I72" s="39"/>
      <c r="J72" s="43">
        <v>-6884747</v>
      </c>
      <c r="K72" s="37"/>
      <c r="L72" s="108">
        <v>-523577.79000000004</v>
      </c>
    </row>
    <row r="73" spans="1:12" s="17" customFormat="1" ht="16.5" customHeight="1" x14ac:dyDescent="0.2">
      <c r="A73" s="86" t="s">
        <v>167</v>
      </c>
      <c r="B73" s="74"/>
      <c r="C73" s="74"/>
      <c r="D73" s="74"/>
      <c r="E73" s="3"/>
      <c r="F73" s="43">
        <v>0</v>
      </c>
      <c r="G73" s="37"/>
      <c r="H73" s="108">
        <v>-1462400</v>
      </c>
      <c r="I73" s="39"/>
      <c r="J73" s="43">
        <v>0</v>
      </c>
      <c r="K73" s="37"/>
      <c r="L73" s="108">
        <v>-196800</v>
      </c>
    </row>
    <row r="74" spans="1:12" ht="16.5" customHeight="1" x14ac:dyDescent="0.2">
      <c r="A74" s="82" t="s">
        <v>183</v>
      </c>
      <c r="B74" s="82"/>
      <c r="C74" s="3"/>
      <c r="D74" s="3"/>
      <c r="E74" s="3"/>
      <c r="F74" s="43">
        <v>0</v>
      </c>
      <c r="G74" s="38"/>
      <c r="H74" s="108">
        <v>2118299</v>
      </c>
      <c r="I74" s="39"/>
      <c r="J74" s="43">
        <v>0</v>
      </c>
      <c r="K74" s="38"/>
      <c r="L74" s="108">
        <v>2118299</v>
      </c>
    </row>
    <row r="75" spans="1:12" s="17" customFormat="1" ht="16.5" customHeight="1" x14ac:dyDescent="0.2">
      <c r="A75" s="74" t="s">
        <v>93</v>
      </c>
      <c r="B75" s="74"/>
      <c r="C75" s="74"/>
      <c r="D75" s="74"/>
      <c r="E75" s="3"/>
      <c r="F75" s="153">
        <v>264292</v>
      </c>
      <c r="G75" s="37"/>
      <c r="H75" s="108">
        <v>294013</v>
      </c>
      <c r="I75" s="39"/>
      <c r="J75" s="153">
        <v>864254</v>
      </c>
      <c r="K75" s="37"/>
      <c r="L75" s="108">
        <v>464269</v>
      </c>
    </row>
    <row r="76" spans="1:12" s="17" customFormat="1" ht="16.5" customHeight="1" x14ac:dyDescent="0.2">
      <c r="A76" s="86" t="s">
        <v>175</v>
      </c>
      <c r="C76" s="54"/>
      <c r="D76" s="54">
        <v>21.5</v>
      </c>
      <c r="E76" s="66"/>
      <c r="F76" s="154">
        <v>0</v>
      </c>
      <c r="G76" s="108"/>
      <c r="H76" s="144">
        <v>0</v>
      </c>
      <c r="I76" s="107"/>
      <c r="J76" s="43">
        <v>-10000000</v>
      </c>
      <c r="K76" s="108"/>
      <c r="L76" s="108">
        <v>0</v>
      </c>
    </row>
    <row r="77" spans="1:12" s="17" customFormat="1" ht="16.5" customHeight="1" x14ac:dyDescent="0.2">
      <c r="A77" s="86" t="s">
        <v>168</v>
      </c>
      <c r="B77" s="74"/>
      <c r="C77" s="54"/>
      <c r="D77" s="54">
        <v>21.6</v>
      </c>
      <c r="E77" s="66"/>
      <c r="F77" s="154">
        <v>0</v>
      </c>
      <c r="G77" s="108"/>
      <c r="H77" s="144">
        <v>0</v>
      </c>
      <c r="I77" s="107"/>
      <c r="J77" s="43">
        <v>-5000000</v>
      </c>
      <c r="K77" s="108"/>
      <c r="L77" s="108">
        <v>0</v>
      </c>
    </row>
    <row r="78" spans="1:12" s="17" customFormat="1" ht="16.5" customHeight="1" x14ac:dyDescent="0.2">
      <c r="A78" s="86" t="s">
        <v>176</v>
      </c>
      <c r="C78" s="54"/>
      <c r="D78" s="54">
        <v>21.6</v>
      </c>
      <c r="E78" s="66"/>
      <c r="F78" s="155">
        <v>0</v>
      </c>
      <c r="G78" s="108"/>
      <c r="H78" s="156">
        <v>0</v>
      </c>
      <c r="I78" s="107"/>
      <c r="J78" s="157">
        <v>6666667</v>
      </c>
      <c r="K78" s="108"/>
      <c r="L78" s="158">
        <v>6666667</v>
      </c>
    </row>
    <row r="79" spans="1:12" ht="14.1" customHeight="1" x14ac:dyDescent="0.2">
      <c r="A79" s="74"/>
      <c r="B79" s="74"/>
      <c r="C79" s="74"/>
      <c r="D79" s="74"/>
      <c r="E79" s="3"/>
      <c r="F79" s="36"/>
      <c r="G79" s="107"/>
      <c r="H79" s="105"/>
      <c r="I79" s="107"/>
      <c r="J79" s="36"/>
      <c r="K79" s="107"/>
      <c r="L79" s="105"/>
    </row>
    <row r="80" spans="1:12" ht="16.5" customHeight="1" x14ac:dyDescent="0.2">
      <c r="A80" s="85" t="s">
        <v>107</v>
      </c>
      <c r="B80" s="74"/>
      <c r="C80" s="74"/>
      <c r="D80" s="74"/>
      <c r="E80" s="3"/>
      <c r="F80" s="40">
        <f>SUM(F68:F79)</f>
        <v>-24633979</v>
      </c>
      <c r="G80" s="39"/>
      <c r="H80" s="106">
        <f>SUM(H68:H78)</f>
        <v>693970.21</v>
      </c>
      <c r="I80" s="39"/>
      <c r="J80" s="40">
        <f>SUM(J68:J79)</f>
        <v>-13335945</v>
      </c>
      <c r="K80" s="39"/>
      <c r="L80" s="106">
        <f>SUM(L68:L79)</f>
        <v>12033132.210000001</v>
      </c>
    </row>
    <row r="81" spans="1:12" ht="14.1" customHeight="1" x14ac:dyDescent="0.2">
      <c r="A81" s="74"/>
      <c r="B81" s="74"/>
      <c r="C81" s="74"/>
      <c r="D81" s="74"/>
      <c r="E81" s="3"/>
      <c r="F81" s="36"/>
      <c r="G81" s="38"/>
      <c r="H81" s="105"/>
      <c r="I81" s="39"/>
      <c r="J81" s="36"/>
      <c r="K81" s="38"/>
      <c r="L81" s="105"/>
    </row>
    <row r="82" spans="1:12" ht="16.5" customHeight="1" x14ac:dyDescent="0.2">
      <c r="A82" s="88" t="s">
        <v>94</v>
      </c>
      <c r="B82" s="74"/>
      <c r="C82" s="74"/>
      <c r="D82" s="74"/>
      <c r="E82" s="3"/>
      <c r="F82" s="36"/>
      <c r="G82" s="38"/>
      <c r="H82" s="105"/>
      <c r="I82" s="39"/>
      <c r="J82" s="36"/>
      <c r="K82" s="38"/>
      <c r="L82" s="105"/>
    </row>
    <row r="83" spans="1:12" ht="16.5" customHeight="1" x14ac:dyDescent="0.2">
      <c r="A83" s="86" t="s">
        <v>178</v>
      </c>
      <c r="B83" s="61"/>
      <c r="C83" s="54"/>
      <c r="D83" s="54"/>
      <c r="E83" s="3"/>
      <c r="F83" s="145"/>
      <c r="G83" s="38"/>
      <c r="H83" s="146"/>
      <c r="I83" s="39"/>
      <c r="J83" s="159"/>
      <c r="K83" s="38"/>
      <c r="L83" s="146"/>
    </row>
    <row r="84" spans="1:12" ht="16.5" customHeight="1" x14ac:dyDescent="0.2">
      <c r="A84" s="86"/>
      <c r="B84" s="61" t="s">
        <v>95</v>
      </c>
      <c r="C84" s="54"/>
      <c r="D84" s="54">
        <v>14.1</v>
      </c>
      <c r="E84" s="3"/>
      <c r="F84" s="145">
        <v>12000000</v>
      </c>
      <c r="G84" s="38"/>
      <c r="H84" s="146">
        <v>0</v>
      </c>
      <c r="I84" s="39"/>
      <c r="J84" s="159">
        <v>0</v>
      </c>
      <c r="K84" s="38"/>
      <c r="L84" s="146">
        <v>0</v>
      </c>
    </row>
    <row r="85" spans="1:12" ht="16.5" customHeight="1" x14ac:dyDescent="0.2">
      <c r="A85" s="86" t="s">
        <v>179</v>
      </c>
      <c r="B85" s="61"/>
      <c r="C85" s="54"/>
      <c r="D85" s="54"/>
      <c r="E85" s="3"/>
      <c r="F85" s="145"/>
      <c r="G85" s="38"/>
      <c r="H85" s="146"/>
      <c r="I85" s="39"/>
      <c r="J85" s="159"/>
      <c r="K85" s="38"/>
      <c r="L85" s="146"/>
    </row>
    <row r="86" spans="1:12" ht="16.5" customHeight="1" x14ac:dyDescent="0.2">
      <c r="A86" s="86"/>
      <c r="B86" s="61" t="s">
        <v>95</v>
      </c>
      <c r="C86" s="54"/>
      <c r="D86" s="54">
        <v>14.1</v>
      </c>
      <c r="E86" s="3"/>
      <c r="F86" s="36">
        <v>-8000000</v>
      </c>
      <c r="G86" s="38"/>
      <c r="H86" s="105">
        <v>-1000000</v>
      </c>
      <c r="I86" s="39"/>
      <c r="J86" s="36">
        <v>0</v>
      </c>
      <c r="K86" s="38"/>
      <c r="L86" s="105">
        <v>-1000000</v>
      </c>
    </row>
    <row r="87" spans="1:12" ht="16.5" customHeight="1" x14ac:dyDescent="0.2">
      <c r="A87" s="86" t="s">
        <v>180</v>
      </c>
      <c r="B87" s="61"/>
      <c r="C87" s="54"/>
      <c r="D87" s="54"/>
      <c r="E87" s="3"/>
      <c r="F87" s="36"/>
      <c r="G87" s="38"/>
      <c r="H87" s="105"/>
      <c r="I87" s="39"/>
      <c r="J87" s="36"/>
      <c r="K87" s="38"/>
      <c r="L87" s="105"/>
    </row>
    <row r="88" spans="1:12" ht="16.5" customHeight="1" x14ac:dyDescent="0.2">
      <c r="A88" s="88"/>
      <c r="B88" s="61" t="s">
        <v>95</v>
      </c>
      <c r="C88" s="74"/>
      <c r="D88" s="54">
        <v>14.2</v>
      </c>
      <c r="E88" s="3"/>
      <c r="F88" s="36">
        <v>11000000</v>
      </c>
      <c r="G88" s="38"/>
      <c r="H88" s="105">
        <v>0</v>
      </c>
      <c r="I88" s="39"/>
      <c r="J88" s="36">
        <v>0</v>
      </c>
      <c r="K88" s="38"/>
      <c r="L88" s="105">
        <v>0</v>
      </c>
    </row>
    <row r="89" spans="1:12" ht="16.5" customHeight="1" x14ac:dyDescent="0.2">
      <c r="A89" s="86" t="s">
        <v>181</v>
      </c>
      <c r="B89" s="61"/>
      <c r="C89" s="74"/>
      <c r="D89" s="74"/>
      <c r="E89" s="3"/>
      <c r="F89" s="43"/>
      <c r="G89" s="37"/>
      <c r="H89" s="108"/>
      <c r="I89" s="37"/>
      <c r="J89" s="43"/>
      <c r="K89" s="37"/>
      <c r="L89" s="108"/>
    </row>
    <row r="90" spans="1:12" ht="16.5" customHeight="1" x14ac:dyDescent="0.2">
      <c r="A90" s="88"/>
      <c r="B90" s="61" t="s">
        <v>95</v>
      </c>
      <c r="C90" s="54"/>
      <c r="D90" s="54">
        <v>14.2</v>
      </c>
      <c r="E90" s="3"/>
      <c r="F90" s="43">
        <v>-1758035</v>
      </c>
      <c r="G90" s="37"/>
      <c r="H90" s="108">
        <v>0</v>
      </c>
      <c r="I90" s="37"/>
      <c r="J90" s="43">
        <v>0</v>
      </c>
      <c r="K90" s="37"/>
      <c r="L90" s="108">
        <v>0</v>
      </c>
    </row>
    <row r="91" spans="1:12" ht="16.5" customHeight="1" x14ac:dyDescent="0.2">
      <c r="A91" s="86" t="s">
        <v>110</v>
      </c>
      <c r="B91" s="61"/>
      <c r="C91" s="74"/>
      <c r="D91" s="74"/>
      <c r="E91" s="3"/>
      <c r="F91" s="36">
        <v>-8555625</v>
      </c>
      <c r="G91" s="38"/>
      <c r="H91" s="105">
        <v>-7218203</v>
      </c>
      <c r="I91" s="39"/>
      <c r="J91" s="36">
        <v>-3942020</v>
      </c>
      <c r="K91" s="38"/>
      <c r="L91" s="105">
        <v>-3033452</v>
      </c>
    </row>
    <row r="92" spans="1:12" ht="16.5" customHeight="1" x14ac:dyDescent="0.2">
      <c r="A92" s="86" t="s">
        <v>113</v>
      </c>
      <c r="B92" s="74"/>
      <c r="C92" s="74"/>
      <c r="D92" s="3"/>
      <c r="E92" s="3"/>
      <c r="F92" s="36">
        <v>0</v>
      </c>
      <c r="G92" s="38"/>
      <c r="H92" s="105">
        <v>-12106730</v>
      </c>
      <c r="I92" s="39"/>
      <c r="J92" s="36">
        <v>0</v>
      </c>
      <c r="K92" s="38"/>
      <c r="L92" s="105">
        <v>-12106730</v>
      </c>
    </row>
    <row r="93" spans="1:12" ht="16.5" customHeight="1" x14ac:dyDescent="0.2">
      <c r="A93" s="86" t="s">
        <v>96</v>
      </c>
      <c r="B93" s="74"/>
      <c r="C93" s="74"/>
      <c r="D93" s="74"/>
      <c r="E93" s="3"/>
      <c r="F93" s="44">
        <v>-1395725</v>
      </c>
      <c r="G93" s="38"/>
      <c r="H93" s="115">
        <v>-853471</v>
      </c>
      <c r="I93" s="39"/>
      <c r="J93" s="44">
        <v>-563767</v>
      </c>
      <c r="K93" s="38"/>
      <c r="L93" s="115">
        <v>-533249</v>
      </c>
    </row>
    <row r="94" spans="1:12" ht="14.1" customHeight="1" x14ac:dyDescent="0.2">
      <c r="A94" s="86"/>
      <c r="B94" s="74"/>
      <c r="C94" s="74"/>
      <c r="D94" s="74"/>
      <c r="E94" s="3"/>
      <c r="F94" s="36"/>
      <c r="G94" s="38"/>
      <c r="H94" s="105"/>
      <c r="I94" s="39"/>
      <c r="J94" s="36"/>
      <c r="K94" s="38"/>
      <c r="L94" s="105"/>
    </row>
    <row r="95" spans="1:12" ht="16.5" customHeight="1" x14ac:dyDescent="0.2">
      <c r="A95" s="85" t="s">
        <v>169</v>
      </c>
      <c r="B95" s="74"/>
      <c r="C95" s="74"/>
      <c r="D95" s="74"/>
      <c r="E95" s="3"/>
      <c r="F95" s="40">
        <f>SUM(F84:F93)</f>
        <v>3290615</v>
      </c>
      <c r="G95" s="38"/>
      <c r="H95" s="106">
        <f>SUM(H83:H93)</f>
        <v>-21178404</v>
      </c>
      <c r="I95" s="39"/>
      <c r="J95" s="40">
        <f>SUM(J84:J93)</f>
        <v>-4505787</v>
      </c>
      <c r="K95" s="38"/>
      <c r="L95" s="106">
        <f>SUM(L84:L93)</f>
        <v>-16673431</v>
      </c>
    </row>
    <row r="96" spans="1:12" ht="14.1" customHeight="1" x14ac:dyDescent="0.2">
      <c r="A96" s="85"/>
      <c r="B96" s="74"/>
      <c r="C96" s="74"/>
      <c r="D96" s="74"/>
      <c r="E96" s="3"/>
      <c r="F96" s="36"/>
      <c r="G96" s="38"/>
      <c r="H96" s="105"/>
      <c r="I96" s="39"/>
      <c r="J96" s="36"/>
      <c r="K96" s="38"/>
      <c r="L96" s="105"/>
    </row>
    <row r="97" spans="1:12" ht="16.5" customHeight="1" x14ac:dyDescent="0.2">
      <c r="A97" s="85" t="s">
        <v>152</v>
      </c>
      <c r="B97" s="74"/>
      <c r="C97" s="74"/>
      <c r="D97" s="74"/>
      <c r="E97" s="3"/>
      <c r="F97" s="36">
        <f>F40+F80+F95</f>
        <v>-2106504</v>
      </c>
      <c r="G97" s="38"/>
      <c r="H97" s="105">
        <f>H40+H80+H95</f>
        <v>5372095.2100000009</v>
      </c>
      <c r="I97" s="39"/>
      <c r="J97" s="36">
        <f>J40+J80+J95</f>
        <v>-5293217</v>
      </c>
      <c r="K97" s="38"/>
      <c r="L97" s="105">
        <f>L40+L80+L95</f>
        <v>5096277</v>
      </c>
    </row>
    <row r="98" spans="1:12" ht="16.5" customHeight="1" x14ac:dyDescent="0.2">
      <c r="A98" s="86" t="s">
        <v>97</v>
      </c>
      <c r="B98" s="74"/>
      <c r="C98" s="74"/>
      <c r="D98" s="74"/>
      <c r="E98" s="3"/>
      <c r="F98" s="40">
        <v>57702285</v>
      </c>
      <c r="G98" s="38"/>
      <c r="H98" s="106">
        <v>88651739</v>
      </c>
      <c r="I98" s="39"/>
      <c r="J98" s="40">
        <v>51988002</v>
      </c>
      <c r="K98" s="38"/>
      <c r="L98" s="106">
        <v>78541109</v>
      </c>
    </row>
    <row r="99" spans="1:12" ht="14.1" customHeight="1" x14ac:dyDescent="0.2">
      <c r="A99" s="86"/>
      <c r="B99" s="74"/>
      <c r="C99" s="74"/>
      <c r="D99" s="74"/>
      <c r="E99" s="3"/>
      <c r="F99" s="36"/>
      <c r="G99" s="38"/>
      <c r="H99" s="105"/>
      <c r="I99" s="39"/>
      <c r="J99" s="36"/>
      <c r="K99" s="38"/>
      <c r="L99" s="105"/>
    </row>
    <row r="100" spans="1:12" ht="16.5" customHeight="1" thickBot="1" x14ac:dyDescent="0.25">
      <c r="A100" s="85" t="s">
        <v>98</v>
      </c>
      <c r="B100" s="74"/>
      <c r="C100" s="74"/>
      <c r="D100" s="74"/>
      <c r="E100" s="3"/>
      <c r="F100" s="57">
        <f>SUM(F97:F98)</f>
        <v>55595781</v>
      </c>
      <c r="G100" s="38"/>
      <c r="H100" s="109">
        <f>SUM(H97:H98)</f>
        <v>94023834.210000008</v>
      </c>
      <c r="I100" s="39"/>
      <c r="J100" s="57">
        <f>SUM(J97:J98)</f>
        <v>46694785</v>
      </c>
      <c r="K100" s="38"/>
      <c r="L100" s="109">
        <f>SUM(L97:L98)</f>
        <v>83637386</v>
      </c>
    </row>
    <row r="101" spans="1:12" ht="14.1" customHeight="1" thickTop="1" x14ac:dyDescent="0.2">
      <c r="A101" s="85"/>
      <c r="B101" s="74"/>
      <c r="C101" s="74"/>
      <c r="D101" s="74"/>
      <c r="E101" s="3"/>
      <c r="F101" s="36"/>
      <c r="G101" s="38"/>
      <c r="H101" s="105"/>
      <c r="I101" s="39"/>
      <c r="J101" s="36"/>
      <c r="K101" s="38"/>
      <c r="L101" s="105"/>
    </row>
    <row r="102" spans="1:12" ht="16.5" customHeight="1" x14ac:dyDescent="0.2">
      <c r="A102" s="88" t="s">
        <v>99</v>
      </c>
      <c r="B102" s="74"/>
      <c r="C102" s="74"/>
      <c r="D102" s="74"/>
      <c r="E102" s="3"/>
      <c r="F102" s="36"/>
      <c r="G102" s="38"/>
      <c r="H102" s="105"/>
      <c r="I102" s="39"/>
      <c r="J102" s="36"/>
      <c r="K102" s="38"/>
      <c r="L102" s="105"/>
    </row>
    <row r="103" spans="1:12" ht="14.1" customHeight="1" x14ac:dyDescent="0.2">
      <c r="A103" s="74"/>
      <c r="B103" s="74"/>
      <c r="C103" s="74"/>
      <c r="D103" s="74"/>
      <c r="E103" s="3"/>
      <c r="F103" s="36"/>
      <c r="G103" s="38"/>
      <c r="H103" s="105"/>
      <c r="I103" s="39"/>
      <c r="J103" s="36"/>
      <c r="K103" s="38"/>
      <c r="L103" s="105"/>
    </row>
    <row r="104" spans="1:12" ht="16.5" customHeight="1" x14ac:dyDescent="0.2">
      <c r="A104" s="81" t="s">
        <v>100</v>
      </c>
      <c r="B104" s="74"/>
      <c r="C104" s="74"/>
      <c r="D104" s="74"/>
      <c r="E104" s="3"/>
      <c r="F104" s="36"/>
      <c r="G104" s="38"/>
      <c r="H104" s="105"/>
      <c r="I104" s="39"/>
      <c r="J104" s="36"/>
      <c r="K104" s="38"/>
      <c r="L104" s="105"/>
    </row>
    <row r="105" spans="1:12" ht="16.5" customHeight="1" x14ac:dyDescent="0.2">
      <c r="A105" s="2" t="s">
        <v>75</v>
      </c>
      <c r="B105" s="81" t="s">
        <v>101</v>
      </c>
      <c r="C105" s="3"/>
      <c r="D105" s="3"/>
      <c r="E105" s="3"/>
      <c r="F105" s="36"/>
      <c r="G105" s="37"/>
      <c r="H105" s="105"/>
      <c r="I105" s="39"/>
      <c r="J105" s="36"/>
      <c r="K105" s="37"/>
      <c r="L105" s="105"/>
    </row>
    <row r="106" spans="1:12" ht="16.5" customHeight="1" x14ac:dyDescent="0.2">
      <c r="A106" s="2"/>
      <c r="B106" s="81" t="s">
        <v>102</v>
      </c>
      <c r="C106" s="3"/>
      <c r="D106" s="3"/>
      <c r="E106" s="3"/>
      <c r="F106" s="36">
        <v>5489760.9719626168</v>
      </c>
      <c r="G106" s="37"/>
      <c r="H106" s="105">
        <v>616862.21</v>
      </c>
      <c r="I106" s="39"/>
      <c r="J106" s="36">
        <v>15000</v>
      </c>
      <c r="K106" s="37"/>
      <c r="L106" s="105">
        <v>599849.21</v>
      </c>
    </row>
    <row r="107" spans="1:12" ht="16.5" customHeight="1" x14ac:dyDescent="0.2">
      <c r="A107" s="2" t="s">
        <v>75</v>
      </c>
      <c r="B107" s="81" t="s">
        <v>125</v>
      </c>
      <c r="C107" s="3"/>
      <c r="D107" s="3"/>
      <c r="E107" s="3"/>
      <c r="F107" s="36">
        <v>0</v>
      </c>
      <c r="G107" s="37"/>
      <c r="H107" s="105">
        <v>5944166</v>
      </c>
      <c r="I107" s="39"/>
      <c r="J107" s="36">
        <v>0</v>
      </c>
      <c r="K107" s="37"/>
      <c r="L107" s="105">
        <v>5944166</v>
      </c>
    </row>
    <row r="108" spans="1:12" ht="16.5" customHeight="1" x14ac:dyDescent="0.2">
      <c r="A108" s="2" t="s">
        <v>75</v>
      </c>
      <c r="B108" s="81" t="s">
        <v>103</v>
      </c>
      <c r="C108" s="3"/>
      <c r="D108" s="3"/>
      <c r="E108" s="3"/>
      <c r="F108" s="36">
        <v>9257521</v>
      </c>
      <c r="G108" s="37"/>
      <c r="H108" s="105">
        <v>0</v>
      </c>
      <c r="I108" s="39"/>
      <c r="J108" s="36">
        <v>0</v>
      </c>
      <c r="K108" s="37"/>
      <c r="L108" s="105">
        <v>0</v>
      </c>
    </row>
    <row r="109" spans="1:12" ht="14.1" customHeight="1" x14ac:dyDescent="0.2">
      <c r="A109" s="2"/>
      <c r="B109" s="74"/>
      <c r="C109" s="3"/>
      <c r="D109" s="3"/>
      <c r="E109" s="3"/>
      <c r="F109" s="50"/>
      <c r="G109" s="16"/>
      <c r="H109" s="50"/>
      <c r="I109" s="3"/>
      <c r="J109" s="50"/>
      <c r="K109" s="16"/>
      <c r="L109" s="50"/>
    </row>
    <row r="110" spans="1:12" ht="14.1" customHeight="1" x14ac:dyDescent="0.2">
      <c r="A110" s="2"/>
      <c r="B110" s="74"/>
      <c r="C110" s="3"/>
      <c r="D110" s="3"/>
      <c r="E110" s="3"/>
      <c r="F110" s="50"/>
      <c r="G110" s="16"/>
      <c r="H110" s="50"/>
      <c r="I110" s="3"/>
      <c r="J110" s="50"/>
      <c r="K110" s="16"/>
      <c r="L110" s="50"/>
    </row>
    <row r="111" spans="1:12" ht="6" customHeight="1" x14ac:dyDescent="0.2">
      <c r="A111" s="2"/>
      <c r="B111" s="74"/>
      <c r="C111" s="3"/>
      <c r="D111" s="3"/>
      <c r="E111" s="3"/>
      <c r="F111" s="50"/>
      <c r="G111" s="16"/>
      <c r="H111" s="50"/>
      <c r="I111" s="3"/>
      <c r="J111" s="50"/>
      <c r="K111" s="16"/>
      <c r="L111" s="50"/>
    </row>
    <row r="112" spans="1:12" ht="21.95" customHeight="1" x14ac:dyDescent="0.2">
      <c r="A112" s="101" t="str">
        <f>A55</f>
        <v xml:space="preserve">The notes to the interim financial statement on pages 11 to 21 are an integral part of this interim financial information.                                                                                        </v>
      </c>
      <c r="B112" s="101"/>
      <c r="C112" s="103"/>
      <c r="D112" s="103"/>
      <c r="E112" s="103"/>
      <c r="F112" s="160"/>
      <c r="G112" s="103"/>
      <c r="H112" s="160"/>
      <c r="I112" s="103"/>
      <c r="J112" s="160"/>
      <c r="K112" s="103"/>
      <c r="L112" s="160"/>
    </row>
  </sheetData>
  <mergeCells count="8">
    <mergeCell ref="F62:H62"/>
    <mergeCell ref="J61:L61"/>
    <mergeCell ref="J62:L62"/>
    <mergeCell ref="F6:H6"/>
    <mergeCell ref="F7:H7"/>
    <mergeCell ref="J6:L6"/>
    <mergeCell ref="J7:L7"/>
    <mergeCell ref="F61:H61"/>
  </mergeCells>
  <pageMargins left="0.8" right="0.5" top="0.5" bottom="0.6" header="0.49" footer="0.4"/>
  <pageSetup paperSize="9" scale="85" firstPageNumber="9" orientation="portrait" useFirstPageNumber="1" horizontalDpi="1200" verticalDpi="1200" r:id="rId1"/>
  <headerFooter>
    <oddFooter>&amp;R&amp;P</oddFooter>
  </headerFooter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2-4</vt:lpstr>
      <vt:lpstr>5(3M)</vt:lpstr>
      <vt:lpstr>6(6M)</vt:lpstr>
      <vt:lpstr>7</vt:lpstr>
      <vt:lpstr>8</vt:lpstr>
      <vt:lpstr>9-10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PwC User</dc:creator>
  <cp:lastModifiedBy>Anutida Takong</cp:lastModifiedBy>
  <cp:lastPrinted>2023-08-11T09:41:07Z</cp:lastPrinted>
  <dcterms:created xsi:type="dcterms:W3CDTF">2007-05-04T07:57:47Z</dcterms:created>
  <dcterms:modified xsi:type="dcterms:W3CDTF">2023-08-11T09:41:24Z</dcterms:modified>
</cp:coreProperties>
</file>